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onstruction\11 QA SECTION\03 FORMS\03 IA Forms\Resources\"/>
    </mc:Choice>
  </mc:AlternateContent>
  <bookViews>
    <workbookView xWindow="120" yWindow="75" windowWidth="11655" windowHeight="5655" firstSheet="5" activeTab="7"/>
  </bookViews>
  <sheets>
    <sheet name="Project Information" sheetId="11" r:id="rId1"/>
    <sheet name="Agg Base" sheetId="16" r:id="rId2"/>
    <sheet name="Concrete Agg" sheetId="13" r:id="rId3"/>
    <sheet name="Concrete Cylinders" sheetId="17" r:id="rId4"/>
    <sheet name="Concrete Flex Beams" sheetId="18" r:id="rId5"/>
    <sheet name="HMA Density" sheetId="19" r:id="rId6"/>
    <sheet name="Soil Density" sheetId="20" r:id="rId7"/>
    <sheet name="HMA" sheetId="22" r:id="rId8"/>
    <sheet name="Sample Tag" sheetId="9" r:id="rId9"/>
    <sheet name="Chain of Custody" sheetId="23" r:id="rId10"/>
  </sheets>
  <definedNames>
    <definedName name="_xlnm.Print_Area" localSheetId="1">'Agg Base'!$A$1:$U$55</definedName>
    <definedName name="_xlnm.Print_Area" localSheetId="9">'Chain of Custody'!$B$4:$Q$26</definedName>
    <definedName name="_xlnm.Print_Area" localSheetId="2">'Concrete Agg'!$A$1:$U$60</definedName>
    <definedName name="_xlnm.Print_Area" localSheetId="3">'Concrete Cylinders'!$A$1:$U$52</definedName>
    <definedName name="_xlnm.Print_Area" localSheetId="4">'Concrete Flex Beams'!$A$1:$U$52</definedName>
    <definedName name="_xlnm.Print_Area" localSheetId="7">HMA!$A$1:$U$57</definedName>
    <definedName name="_xlnm.Print_Area" localSheetId="5">'HMA Density'!$A$1:$U$52</definedName>
    <definedName name="_xlnm.Print_Area" localSheetId="8">'Sample Tag'!$A$1:$Y$87</definedName>
    <definedName name="_xlnm.Print_Area" localSheetId="6">'Soil Density'!$A$1:$U$53</definedName>
  </definedNames>
  <calcPr calcId="152511"/>
  <fileRecoveryPr repairLoad="1"/>
</workbook>
</file>

<file path=xl/calcChain.xml><?xml version="1.0" encoding="utf-8"?>
<calcChain xmlns="http://schemas.openxmlformats.org/spreadsheetml/2006/main">
  <c r="S55" i="13" l="1"/>
  <c r="R55" i="13"/>
  <c r="R63" i="13" s="1"/>
  <c r="Q55" i="13"/>
  <c r="Q63" i="13" s="1"/>
  <c r="P55" i="13"/>
  <c r="P63" i="13" s="1"/>
  <c r="O55" i="13"/>
  <c r="O63" i="13" s="1"/>
  <c r="N55" i="13"/>
  <c r="N63" i="13" s="1"/>
  <c r="M55" i="13"/>
  <c r="M63" i="13" s="1"/>
  <c r="L55" i="13"/>
  <c r="L63" i="13" s="1"/>
  <c r="K55" i="13"/>
  <c r="J55" i="13"/>
  <c r="J63" i="13" s="1"/>
  <c r="S54" i="13"/>
  <c r="S62" i="13" s="1"/>
  <c r="R54" i="13"/>
  <c r="R62" i="13" s="1"/>
  <c r="Q54" i="13"/>
  <c r="Q62" i="13" s="1"/>
  <c r="P54" i="13"/>
  <c r="P62" i="13" s="1"/>
  <c r="O54" i="13"/>
  <c r="O62" i="13" s="1"/>
  <c r="N54" i="13"/>
  <c r="N62" i="13" s="1"/>
  <c r="M54" i="13"/>
  <c r="M62" i="13" s="1"/>
  <c r="L54" i="13"/>
  <c r="K54" i="13"/>
  <c r="K62" i="13" s="1"/>
  <c r="J54" i="13"/>
  <c r="J62" i="13" s="1"/>
  <c r="F55" i="13"/>
  <c r="F63" i="13" s="1"/>
  <c r="G55" i="13"/>
  <c r="H55" i="13"/>
  <c r="H63" i="13" s="1"/>
  <c r="I55" i="13"/>
  <c r="I63" i="13" s="1"/>
  <c r="E55" i="13"/>
  <c r="E63" i="13" s="1"/>
  <c r="F54" i="13"/>
  <c r="F62" i="13" s="1"/>
  <c r="G54" i="13"/>
  <c r="G62" i="13" s="1"/>
  <c r="H54" i="13"/>
  <c r="H62" i="13" s="1"/>
  <c r="I54" i="13"/>
  <c r="I62" i="13" s="1"/>
  <c r="E54" i="13"/>
  <c r="E62" i="13" s="1"/>
  <c r="R25" i="13"/>
  <c r="M25" i="13"/>
  <c r="L62" i="13"/>
  <c r="G63" i="13"/>
  <c r="K63" i="13"/>
  <c r="S63" i="13"/>
  <c r="Z45" i="13"/>
  <c r="AA45" i="13"/>
  <c r="X45" i="13"/>
  <c r="W45" i="13"/>
  <c r="L10" i="23"/>
  <c r="G10" i="23"/>
  <c r="T63" i="13" l="1"/>
  <c r="T62" i="13"/>
  <c r="O40" i="22"/>
  <c r="R19" i="22" l="1"/>
  <c r="M19" i="22"/>
  <c r="O43" i="22"/>
  <c r="L43" i="22"/>
  <c r="K43" i="22"/>
  <c r="J43" i="22"/>
  <c r="M43" i="22" s="1"/>
  <c r="P43" i="22" s="1"/>
  <c r="W43" i="22" s="1"/>
  <c r="I43" i="22"/>
  <c r="O44" i="22"/>
  <c r="L44" i="22"/>
  <c r="K44" i="22"/>
  <c r="N44" i="22" s="1"/>
  <c r="Q44" i="22" s="1"/>
  <c r="X44" i="22" s="1"/>
  <c r="J44" i="22"/>
  <c r="I44" i="22"/>
  <c r="M44" i="22" s="1"/>
  <c r="P44" i="22" s="1"/>
  <c r="W44" i="22" s="1"/>
  <c r="O42" i="22"/>
  <c r="L42" i="22"/>
  <c r="K42" i="22"/>
  <c r="J42" i="22"/>
  <c r="I42" i="22"/>
  <c r="O41" i="22"/>
  <c r="L41" i="22"/>
  <c r="K41" i="22"/>
  <c r="J41" i="22"/>
  <c r="I41" i="22"/>
  <c r="L40" i="22"/>
  <c r="K40" i="22"/>
  <c r="J40" i="22"/>
  <c r="I40" i="22"/>
  <c r="Q37" i="22"/>
  <c r="X37" i="22" s="1"/>
  <c r="P37" i="22"/>
  <c r="W37" i="22" s="1"/>
  <c r="O37" i="22"/>
  <c r="N37" i="22"/>
  <c r="M37" i="22"/>
  <c r="L37" i="22"/>
  <c r="K37" i="22"/>
  <c r="J37" i="22"/>
  <c r="I37" i="22"/>
  <c r="Q36" i="22"/>
  <c r="X36" i="22" s="1"/>
  <c r="P36" i="22"/>
  <c r="W36" i="22" s="1"/>
  <c r="O36" i="22"/>
  <c r="N36" i="22"/>
  <c r="M36" i="22"/>
  <c r="L36" i="22"/>
  <c r="K36" i="22"/>
  <c r="J36" i="22"/>
  <c r="I36" i="22"/>
  <c r="Q35" i="22"/>
  <c r="X35" i="22" s="1"/>
  <c r="P35" i="22"/>
  <c r="W35" i="22" s="1"/>
  <c r="O35" i="22"/>
  <c r="N35" i="22"/>
  <c r="M35" i="22"/>
  <c r="L35" i="22"/>
  <c r="K35" i="22"/>
  <c r="J35" i="22"/>
  <c r="I35" i="22"/>
  <c r="Q34" i="22"/>
  <c r="X34" i="22" s="1"/>
  <c r="P34" i="22"/>
  <c r="W34" i="22" s="1"/>
  <c r="O34" i="22"/>
  <c r="N34" i="22"/>
  <c r="M34" i="22"/>
  <c r="L34" i="22"/>
  <c r="K34" i="22"/>
  <c r="J34" i="22"/>
  <c r="I34" i="22"/>
  <c r="Q33" i="22"/>
  <c r="X33" i="22" s="1"/>
  <c r="P33" i="22"/>
  <c r="W33" i="22" s="1"/>
  <c r="O33" i="22"/>
  <c r="N33" i="22"/>
  <c r="M33" i="22"/>
  <c r="L33" i="22"/>
  <c r="K33" i="22"/>
  <c r="J33" i="22"/>
  <c r="I33" i="22"/>
  <c r="Q32" i="22"/>
  <c r="X32" i="22" s="1"/>
  <c r="P32" i="22"/>
  <c r="W32" i="22" s="1"/>
  <c r="O32" i="22"/>
  <c r="N32" i="22"/>
  <c r="M32" i="22"/>
  <c r="L32" i="22"/>
  <c r="K32" i="22"/>
  <c r="J32" i="22"/>
  <c r="I32" i="22"/>
  <c r="Q31" i="22"/>
  <c r="X31" i="22" s="1"/>
  <c r="P31" i="22"/>
  <c r="W31" i="22" s="1"/>
  <c r="O31" i="22"/>
  <c r="N31" i="22"/>
  <c r="M31" i="22"/>
  <c r="L31" i="22"/>
  <c r="K31" i="22"/>
  <c r="J31" i="22"/>
  <c r="I31" i="22"/>
  <c r="Q30" i="22"/>
  <c r="X30" i="22" s="1"/>
  <c r="P30" i="22"/>
  <c r="W30" i="22" s="1"/>
  <c r="O30" i="22"/>
  <c r="N30" i="22"/>
  <c r="M30" i="22"/>
  <c r="L30" i="22"/>
  <c r="K30" i="22"/>
  <c r="J30" i="22"/>
  <c r="I30" i="22"/>
  <c r="Q29" i="22"/>
  <c r="X29" i="22" s="1"/>
  <c r="P29" i="22"/>
  <c r="W29" i="22" s="1"/>
  <c r="O29" i="22"/>
  <c r="N29" i="22"/>
  <c r="M29" i="22"/>
  <c r="L29" i="22"/>
  <c r="K29" i="22"/>
  <c r="J29" i="22"/>
  <c r="I29" i="22"/>
  <c r="Q28" i="22"/>
  <c r="X28" i="22" s="1"/>
  <c r="P28" i="22"/>
  <c r="W28" i="22" s="1"/>
  <c r="O28" i="22"/>
  <c r="N28" i="22"/>
  <c r="M28" i="22"/>
  <c r="L28" i="22"/>
  <c r="K28" i="22"/>
  <c r="J28" i="22"/>
  <c r="I28" i="22"/>
  <c r="W27" i="22"/>
  <c r="Q27" i="22"/>
  <c r="X27" i="22" s="1"/>
  <c r="P27" i="22"/>
  <c r="O27" i="22"/>
  <c r="N27" i="22"/>
  <c r="M27" i="22"/>
  <c r="L27" i="22"/>
  <c r="K27" i="22"/>
  <c r="J27" i="22"/>
  <c r="I27" i="22"/>
  <c r="Q26" i="22"/>
  <c r="X26" i="22" s="1"/>
  <c r="P26" i="22"/>
  <c r="W26" i="22" s="1"/>
  <c r="O26" i="22"/>
  <c r="N26" i="22"/>
  <c r="M26" i="22"/>
  <c r="L26" i="22"/>
  <c r="K26" i="22"/>
  <c r="J26" i="22"/>
  <c r="I26" i="22"/>
  <c r="Q25" i="22"/>
  <c r="X25" i="22" s="1"/>
  <c r="P25" i="22"/>
  <c r="W25" i="22" s="1"/>
  <c r="O25" i="22"/>
  <c r="N25" i="22"/>
  <c r="M25" i="22"/>
  <c r="L25" i="22"/>
  <c r="K25" i="22"/>
  <c r="J25" i="22"/>
  <c r="I25" i="22"/>
  <c r="S46" i="20"/>
  <c r="S47" i="20"/>
  <c r="E36" i="20"/>
  <c r="E43" i="20"/>
  <c r="S40" i="20"/>
  <c r="R40" i="20"/>
  <c r="Q40" i="20"/>
  <c r="P40" i="20"/>
  <c r="O40" i="20"/>
  <c r="N40" i="20"/>
  <c r="M40" i="20"/>
  <c r="L40" i="20"/>
  <c r="K40" i="20"/>
  <c r="J40" i="20"/>
  <c r="I40" i="20"/>
  <c r="H40" i="20"/>
  <c r="S33" i="20"/>
  <c r="R33" i="20"/>
  <c r="Q33" i="20"/>
  <c r="P33" i="20"/>
  <c r="O33" i="20"/>
  <c r="N33" i="20"/>
  <c r="M33" i="20"/>
  <c r="L33" i="20"/>
  <c r="K33" i="20"/>
  <c r="J33" i="20"/>
  <c r="I33" i="20"/>
  <c r="H33" i="20"/>
  <c r="F40" i="20"/>
  <c r="G40" i="20"/>
  <c r="E40" i="20"/>
  <c r="F33" i="20"/>
  <c r="G33" i="20"/>
  <c r="E33" i="20"/>
  <c r="S38" i="19"/>
  <c r="S43" i="20"/>
  <c r="R43" i="20"/>
  <c r="Q43" i="20"/>
  <c r="P43" i="20"/>
  <c r="O43" i="20"/>
  <c r="N43" i="20"/>
  <c r="M43" i="20"/>
  <c r="L43" i="20"/>
  <c r="K43" i="20"/>
  <c r="J43" i="20"/>
  <c r="I43" i="20"/>
  <c r="H43" i="20"/>
  <c r="S36" i="20"/>
  <c r="R36" i="20"/>
  <c r="Q36" i="20"/>
  <c r="P36" i="20"/>
  <c r="O36" i="20"/>
  <c r="N36" i="20"/>
  <c r="M36" i="20"/>
  <c r="L36" i="20"/>
  <c r="K36" i="20"/>
  <c r="J36" i="20"/>
  <c r="I36" i="20"/>
  <c r="H36" i="20"/>
  <c r="F36" i="20"/>
  <c r="G36" i="20"/>
  <c r="F43" i="20"/>
  <c r="G43" i="20"/>
  <c r="M40" i="22" l="1"/>
  <c r="M41" i="22"/>
  <c r="P41" i="22" s="1"/>
  <c r="W41" i="22" s="1"/>
  <c r="N40" i="22"/>
  <c r="Q40" i="22"/>
  <c r="X40" i="22" s="1"/>
  <c r="P40" i="22"/>
  <c r="W40" i="22" s="1"/>
  <c r="N43" i="22"/>
  <c r="Q43" i="22" s="1"/>
  <c r="X43" i="22" s="1"/>
  <c r="N41" i="22"/>
  <c r="M42" i="22"/>
  <c r="P42" i="22" s="1"/>
  <c r="W42" i="22" s="1"/>
  <c r="N42" i="22"/>
  <c r="Q42" i="22" s="1"/>
  <c r="X42" i="22" s="1"/>
  <c r="H46" i="20"/>
  <c r="F47" i="20"/>
  <c r="H47" i="20"/>
  <c r="J47" i="20"/>
  <c r="J46" i="20"/>
  <c r="F46" i="20"/>
  <c r="S34" i="19"/>
  <c r="R34" i="19"/>
  <c r="Q34" i="19"/>
  <c r="S33" i="19"/>
  <c r="R33" i="19"/>
  <c r="Q33" i="19"/>
  <c r="P34" i="19"/>
  <c r="O34" i="19"/>
  <c r="N34" i="19"/>
  <c r="P33" i="19"/>
  <c r="O33" i="19"/>
  <c r="N33" i="19"/>
  <c r="M34" i="19"/>
  <c r="L34" i="19"/>
  <c r="K34" i="19"/>
  <c r="M33" i="19"/>
  <c r="L33" i="19"/>
  <c r="K33" i="19"/>
  <c r="J34" i="19"/>
  <c r="I34" i="19"/>
  <c r="H34" i="19"/>
  <c r="J33" i="19"/>
  <c r="I33" i="19"/>
  <c r="H33" i="19"/>
  <c r="G34" i="19"/>
  <c r="F34" i="19"/>
  <c r="E34" i="19"/>
  <c r="F33" i="19"/>
  <c r="G33" i="19"/>
  <c r="E33" i="19"/>
  <c r="P38" i="19"/>
  <c r="Q38" i="19"/>
  <c r="N38" i="19"/>
  <c r="J38" i="19"/>
  <c r="H38" i="19"/>
  <c r="F38" i="19"/>
  <c r="Q42" i="18"/>
  <c r="E42" i="18"/>
  <c r="E43" i="17"/>
  <c r="Q43" i="17"/>
  <c r="Q42" i="17"/>
  <c r="E42" i="17"/>
  <c r="Q44" i="18"/>
  <c r="Z44" i="18" s="1"/>
  <c r="E44" i="18"/>
  <c r="W44" i="18" s="1"/>
  <c r="Q43" i="18"/>
  <c r="E43" i="18"/>
  <c r="Q41" i="18"/>
  <c r="K41" i="18"/>
  <c r="E41" i="18"/>
  <c r="Z33" i="18"/>
  <c r="W33" i="18"/>
  <c r="S33" i="18"/>
  <c r="R33" i="18"/>
  <c r="Q33" i="18"/>
  <c r="P33" i="18"/>
  <c r="Z32" i="18"/>
  <c r="S32" i="18"/>
  <c r="R32" i="18"/>
  <c r="Q32" i="18"/>
  <c r="W32" i="18" s="1"/>
  <c r="P32" i="18"/>
  <c r="Z31" i="18"/>
  <c r="Z46" i="18" s="1"/>
  <c r="S31" i="18"/>
  <c r="R31" i="18"/>
  <c r="Q31" i="18"/>
  <c r="W31" i="18" s="1"/>
  <c r="P31" i="18"/>
  <c r="R26" i="18"/>
  <c r="M26" i="18"/>
  <c r="Z33" i="17"/>
  <c r="Z32" i="17"/>
  <c r="Z31" i="17"/>
  <c r="W32" i="17"/>
  <c r="R32" i="17"/>
  <c r="S32" i="17" s="1"/>
  <c r="R33" i="17"/>
  <c r="S33" i="17" s="1"/>
  <c r="R31" i="17"/>
  <c r="S31" i="17" s="1"/>
  <c r="P32" i="17"/>
  <c r="Q32" i="17" s="1"/>
  <c r="P33" i="17"/>
  <c r="Q33" i="17" s="1"/>
  <c r="W33" i="17" s="1"/>
  <c r="P31" i="17"/>
  <c r="Q31" i="17" s="1"/>
  <c r="W31" i="17" s="1"/>
  <c r="Q41" i="17"/>
  <c r="K41" i="17"/>
  <c r="E41" i="17"/>
  <c r="Q41" i="22" l="1"/>
  <c r="X41" i="22" s="1"/>
  <c r="X46" i="22" s="1"/>
  <c r="W46" i="22"/>
  <c r="Q47" i="20"/>
  <c r="Q46" i="20"/>
  <c r="N46" i="20"/>
  <c r="P46" i="20" s="1"/>
  <c r="N47" i="20"/>
  <c r="P47" i="20" s="1"/>
  <c r="W46" i="18"/>
  <c r="E44" i="17"/>
  <c r="W44" i="17" s="1"/>
  <c r="W46" i="17" s="1"/>
  <c r="M26" i="17" s="1"/>
  <c r="P30" i="13"/>
  <c r="L30" i="13"/>
  <c r="L31" i="13"/>
  <c r="L32" i="13"/>
  <c r="L33" i="13"/>
  <c r="L34" i="13"/>
  <c r="L35" i="13"/>
  <c r="L36" i="13"/>
  <c r="L37" i="13"/>
  <c r="L38" i="13"/>
  <c r="M30" i="13"/>
  <c r="M31" i="13"/>
  <c r="M32" i="13"/>
  <c r="M33" i="13"/>
  <c r="M34" i="13"/>
  <c r="M35" i="13"/>
  <c r="M36" i="13"/>
  <c r="M37" i="13"/>
  <c r="M38" i="13"/>
  <c r="I42" i="13"/>
  <c r="W42" i="13" s="1"/>
  <c r="N31" i="13"/>
  <c r="N32" i="13"/>
  <c r="N33" i="13"/>
  <c r="N34" i="13"/>
  <c r="N35" i="13"/>
  <c r="N36" i="13"/>
  <c r="N37" i="13"/>
  <c r="N38" i="13"/>
  <c r="N30" i="13"/>
  <c r="Q44" i="17" l="1"/>
  <c r="Z44" i="17" s="1"/>
  <c r="Z46" i="17" s="1"/>
  <c r="R26" i="17" s="1"/>
  <c r="W30" i="13"/>
  <c r="Q30" i="13"/>
  <c r="Z30" i="13" s="1"/>
  <c r="O33" i="16"/>
  <c r="I25" i="16" l="1"/>
  <c r="J25" i="16"/>
  <c r="K25" i="16"/>
  <c r="L25" i="16"/>
  <c r="N25" i="16" s="1"/>
  <c r="O25" i="16"/>
  <c r="I26" i="16"/>
  <c r="J26" i="16"/>
  <c r="K26" i="16"/>
  <c r="L26" i="16"/>
  <c r="O26" i="16"/>
  <c r="I27" i="16"/>
  <c r="J27" i="16"/>
  <c r="M27" i="16" s="1"/>
  <c r="P27" i="16" s="1"/>
  <c r="W27" i="16" s="1"/>
  <c r="K27" i="16"/>
  <c r="L27" i="16"/>
  <c r="O27" i="16"/>
  <c r="I28" i="16"/>
  <c r="J28" i="16"/>
  <c r="K28" i="16"/>
  <c r="L28" i="16"/>
  <c r="O28" i="16"/>
  <c r="I29" i="16"/>
  <c r="J29" i="16"/>
  <c r="K29" i="16"/>
  <c r="L29" i="16"/>
  <c r="O29" i="16"/>
  <c r="I30" i="16"/>
  <c r="J30" i="16"/>
  <c r="K30" i="16"/>
  <c r="L30" i="16"/>
  <c r="O30" i="16"/>
  <c r="I31" i="16"/>
  <c r="J31" i="16"/>
  <c r="K31" i="16"/>
  <c r="L31" i="16"/>
  <c r="O31" i="16"/>
  <c r="I32" i="16"/>
  <c r="J32" i="16"/>
  <c r="K32" i="16"/>
  <c r="L32" i="16"/>
  <c r="O32" i="16"/>
  <c r="I33" i="16"/>
  <c r="J33" i="16"/>
  <c r="K33" i="16"/>
  <c r="L33" i="16"/>
  <c r="I34" i="16"/>
  <c r="J34" i="16"/>
  <c r="K34" i="16"/>
  <c r="L34" i="16"/>
  <c r="O34" i="16"/>
  <c r="I35" i="16"/>
  <c r="J35" i="16"/>
  <c r="K35" i="16"/>
  <c r="L35" i="16"/>
  <c r="O35" i="16"/>
  <c r="I36" i="16"/>
  <c r="J36" i="16"/>
  <c r="K36" i="16"/>
  <c r="L36" i="16"/>
  <c r="O36" i="16"/>
  <c r="I37" i="16"/>
  <c r="J37" i="16"/>
  <c r="K37" i="16"/>
  <c r="L37" i="16"/>
  <c r="O37" i="16"/>
  <c r="I38" i="16"/>
  <c r="J38" i="16"/>
  <c r="K38" i="16"/>
  <c r="L38" i="16"/>
  <c r="O38" i="16"/>
  <c r="I39" i="16"/>
  <c r="J39" i="16"/>
  <c r="K39" i="16"/>
  <c r="L39" i="16"/>
  <c r="O39" i="16"/>
  <c r="I40" i="16"/>
  <c r="J40" i="16"/>
  <c r="M40" i="16" s="1"/>
  <c r="P40" i="16" s="1"/>
  <c r="W40" i="16" s="1"/>
  <c r="K40" i="16"/>
  <c r="L40" i="16"/>
  <c r="O40" i="16"/>
  <c r="I41" i="16"/>
  <c r="J41" i="16"/>
  <c r="K41" i="16"/>
  <c r="L41" i="16"/>
  <c r="O41" i="16"/>
  <c r="I43" i="16"/>
  <c r="J43" i="16"/>
  <c r="K43" i="16"/>
  <c r="L43" i="16"/>
  <c r="O43" i="16"/>
  <c r="I45" i="16"/>
  <c r="M45" i="16" s="1"/>
  <c r="J45" i="16"/>
  <c r="K45" i="16"/>
  <c r="L45" i="16"/>
  <c r="O45" i="16"/>
  <c r="I47" i="16"/>
  <c r="J47" i="16"/>
  <c r="K47" i="16"/>
  <c r="L47" i="16"/>
  <c r="O47" i="16"/>
  <c r="M41" i="16" l="1"/>
  <c r="P41" i="16" s="1"/>
  <c r="W41" i="16" s="1"/>
  <c r="N35" i="16"/>
  <c r="Q35" i="16" s="1"/>
  <c r="X35" i="16" s="1"/>
  <c r="N30" i="16"/>
  <c r="Q30" i="16" s="1"/>
  <c r="X30" i="16" s="1"/>
  <c r="P45" i="16"/>
  <c r="W45" i="16" s="1"/>
  <c r="M29" i="16"/>
  <c r="P29" i="16" s="1"/>
  <c r="W29" i="16" s="1"/>
  <c r="N45" i="16"/>
  <c r="Q45" i="16" s="1"/>
  <c r="X45" i="16" s="1"/>
  <c r="M38" i="16"/>
  <c r="P38" i="16" s="1"/>
  <c r="W38" i="16" s="1"/>
  <c r="N47" i="16"/>
  <c r="Q47" i="16" s="1"/>
  <c r="X47" i="16" s="1"/>
  <c r="N37" i="16"/>
  <c r="Q37" i="16" s="1"/>
  <c r="X37" i="16" s="1"/>
  <c r="M35" i="16"/>
  <c r="P35" i="16" s="1"/>
  <c r="W35" i="16" s="1"/>
  <c r="M30" i="16"/>
  <c r="P30" i="16" s="1"/>
  <c r="W30" i="16" s="1"/>
  <c r="N28" i="16"/>
  <c r="Q28" i="16" s="1"/>
  <c r="X28" i="16" s="1"/>
  <c r="M47" i="16"/>
  <c r="P47" i="16" s="1"/>
  <c r="W47" i="16" s="1"/>
  <c r="M43" i="16"/>
  <c r="P43" i="16" s="1"/>
  <c r="W43" i="16" s="1"/>
  <c r="M28" i="16"/>
  <c r="P28" i="16" s="1"/>
  <c r="W28" i="16" s="1"/>
  <c r="N43" i="16"/>
  <c r="Q43" i="16" s="1"/>
  <c r="X43" i="16" s="1"/>
  <c r="M39" i="16"/>
  <c r="P39" i="16" s="1"/>
  <c r="W39" i="16" s="1"/>
  <c r="N32" i="16"/>
  <c r="Q32" i="16" s="1"/>
  <c r="X32" i="16" s="1"/>
  <c r="M34" i="16"/>
  <c r="P34" i="16" s="1"/>
  <c r="W34" i="16" s="1"/>
  <c r="M33" i="16"/>
  <c r="P33" i="16" s="1"/>
  <c r="W33" i="16" s="1"/>
  <c r="M32" i="16"/>
  <c r="P32" i="16" s="1"/>
  <c r="W32" i="16" s="1"/>
  <c r="N26" i="16"/>
  <c r="Q26" i="16" s="1"/>
  <c r="X26" i="16" s="1"/>
  <c r="M37" i="16"/>
  <c r="P37" i="16" s="1"/>
  <c r="W37" i="16" s="1"/>
  <c r="N36" i="16"/>
  <c r="Q36" i="16" s="1"/>
  <c r="X36" i="16" s="1"/>
  <c r="N34" i="16"/>
  <c r="Q34" i="16" s="1"/>
  <c r="X34" i="16" s="1"/>
  <c r="M31" i="16"/>
  <c r="P31" i="16" s="1"/>
  <c r="W31" i="16" s="1"/>
  <c r="N41" i="16"/>
  <c r="Q41" i="16" s="1"/>
  <c r="X41" i="16" s="1"/>
  <c r="N31" i="16"/>
  <c r="Q31" i="16" s="1"/>
  <c r="X31" i="16" s="1"/>
  <c r="N29" i="16"/>
  <c r="Q29" i="16" s="1"/>
  <c r="X29" i="16" s="1"/>
  <c r="N40" i="16"/>
  <c r="Q40" i="16" s="1"/>
  <c r="X40" i="16" s="1"/>
  <c r="N38" i="16"/>
  <c r="Q38" i="16" s="1"/>
  <c r="X38" i="16" s="1"/>
  <c r="M36" i="16"/>
  <c r="P36" i="16" s="1"/>
  <c r="W36" i="16" s="1"/>
  <c r="N27" i="16"/>
  <c r="Q27" i="16" s="1"/>
  <c r="X27" i="16" s="1"/>
  <c r="N39" i="16"/>
  <c r="Q39" i="16" s="1"/>
  <c r="X39" i="16" s="1"/>
  <c r="M26" i="16"/>
  <c r="P26" i="16" s="1"/>
  <c r="W26" i="16" s="1"/>
  <c r="Q25" i="16"/>
  <c r="X25" i="16" s="1"/>
  <c r="M25" i="16"/>
  <c r="P25" i="16" s="1"/>
  <c r="W25" i="16" s="1"/>
  <c r="N33" i="16"/>
  <c r="Q33" i="16" s="1"/>
  <c r="X33" i="16" s="1"/>
  <c r="W48" i="16" l="1"/>
  <c r="M19" i="16" s="1"/>
  <c r="X48" i="16"/>
  <c r="R19" i="16" s="1"/>
  <c r="P31" i="13" l="1"/>
  <c r="W31" i="13" s="1"/>
  <c r="Q31" i="13"/>
  <c r="Z31" i="13" s="1"/>
  <c r="P32" i="13"/>
  <c r="W32" i="13" s="1"/>
  <c r="Q32" i="13"/>
  <c r="Z32" i="13" s="1"/>
  <c r="P33" i="13"/>
  <c r="W33" i="13" s="1"/>
  <c r="Q33" i="13"/>
  <c r="Z33" i="13" s="1"/>
  <c r="P34" i="13"/>
  <c r="W34" i="13" s="1"/>
  <c r="Q34" i="13"/>
  <c r="Z34" i="13" s="1"/>
  <c r="P35" i="13"/>
  <c r="W35" i="13" s="1"/>
  <c r="Q35" i="13"/>
  <c r="Z35" i="13" s="1"/>
  <c r="P36" i="13"/>
  <c r="W36" i="13" s="1"/>
  <c r="Q36" i="13"/>
  <c r="Z36" i="13" s="1"/>
  <c r="P37" i="13"/>
  <c r="W37" i="13" s="1"/>
  <c r="Q37" i="13"/>
  <c r="Z37" i="13" s="1"/>
  <c r="P38" i="13"/>
  <c r="W38" i="13" s="1"/>
  <c r="Q38" i="13"/>
  <c r="Z38" i="13" s="1"/>
  <c r="J42" i="13"/>
  <c r="Z42" i="13" s="1"/>
  <c r="I43" i="13"/>
  <c r="W43" i="13" s="1"/>
  <c r="J43" i="13"/>
  <c r="Z43" i="13" s="1"/>
  <c r="I44" i="13"/>
  <c r="W44" i="13" s="1"/>
  <c r="J44" i="13"/>
  <c r="Z44" i="13" s="1"/>
  <c r="I45" i="13"/>
  <c r="J45" i="13"/>
  <c r="P42" i="13"/>
  <c r="Q42" i="13"/>
  <c r="P43" i="13"/>
  <c r="X42" i="13" s="1"/>
  <c r="Q43" i="13"/>
  <c r="AA42" i="13" s="1"/>
  <c r="P44" i="13"/>
  <c r="X43" i="13" s="1"/>
  <c r="Q44" i="13"/>
  <c r="AA43" i="13" s="1"/>
  <c r="P45" i="13"/>
  <c r="X44" i="13" s="1"/>
  <c r="Q45" i="13"/>
  <c r="AA44" i="13" s="1"/>
  <c r="Z57" i="13" l="1"/>
  <c r="Z63" i="13" s="1"/>
  <c r="W57" i="13"/>
  <c r="W62" i="13" s="1"/>
</calcChain>
</file>

<file path=xl/sharedStrings.xml><?xml version="1.0" encoding="utf-8"?>
<sst xmlns="http://schemas.openxmlformats.org/spreadsheetml/2006/main" count="678" uniqueCount="254">
  <si>
    <t>Project Name:</t>
  </si>
  <si>
    <t>Contractor:</t>
  </si>
  <si>
    <t>QC:</t>
  </si>
  <si>
    <t>IA:</t>
  </si>
  <si>
    <t>QA:</t>
  </si>
  <si>
    <t>Location:</t>
  </si>
  <si>
    <t>QC</t>
  </si>
  <si>
    <t>IA</t>
  </si>
  <si>
    <t>QA</t>
  </si>
  <si>
    <t>Date:</t>
  </si>
  <si>
    <t>Range</t>
  </si>
  <si>
    <t>Fractured Faces</t>
  </si>
  <si>
    <t>Plastic Index</t>
  </si>
  <si>
    <t xml:space="preserve">75  µm (No. 200) </t>
  </si>
  <si>
    <t xml:space="preserve">150  µm (No. 100) </t>
  </si>
  <si>
    <t xml:space="preserve">300  µm (No. 50) </t>
  </si>
  <si>
    <t xml:space="preserve">425 µm (No. 40) </t>
  </si>
  <si>
    <t>600 µm (No. 30)</t>
  </si>
  <si>
    <t xml:space="preserve">1.18 mm (No. 16) </t>
  </si>
  <si>
    <t xml:space="preserve">2.00 mm (No. 10) </t>
  </si>
  <si>
    <t>2.36 mm (No. 8)</t>
  </si>
  <si>
    <t xml:space="preserve">4.75 mm (No. 4) </t>
  </si>
  <si>
    <t xml:space="preserve">9.5 mm (3/8 in.) </t>
  </si>
  <si>
    <t xml:space="preserve">12.5 mm (1/2 in.) </t>
  </si>
  <si>
    <t xml:space="preserve">19 mm (3/4 in.) </t>
  </si>
  <si>
    <t>25 mm (1 in.)</t>
  </si>
  <si>
    <t xml:space="preserve">37.5 mm (1 1/2 in.) </t>
  </si>
  <si>
    <t xml:space="preserve">50 mm (2 in.) </t>
  </si>
  <si>
    <t>63 mm (2 1/2 in.)</t>
  </si>
  <si>
    <t>75 mm (3 in.)</t>
  </si>
  <si>
    <t xml:space="preserve">    Tolerances</t>
  </si>
  <si>
    <t>IA/QA High</t>
  </si>
  <si>
    <t>IA/QA Low</t>
  </si>
  <si>
    <t>IA/QC High</t>
  </si>
  <si>
    <t>IA/QC Low</t>
  </si>
  <si>
    <t>IA/QA Status:</t>
  </si>
  <si>
    <t>IA/QC Status:</t>
  </si>
  <si>
    <t xml:space="preserve">QC </t>
  </si>
  <si>
    <t># 200</t>
  </si>
  <si>
    <t># 100</t>
  </si>
  <si>
    <t># 50</t>
  </si>
  <si>
    <t># 30</t>
  </si>
  <si>
    <t># 16</t>
  </si>
  <si>
    <t># 8</t>
  </si>
  <si>
    <t># 4</t>
  </si>
  <si>
    <t>3/8"</t>
  </si>
  <si>
    <t>#200</t>
  </si>
  <si>
    <t>#8</t>
  </si>
  <si>
    <t>#4</t>
  </si>
  <si>
    <t>1/2"</t>
  </si>
  <si>
    <t>3/4"</t>
  </si>
  <si>
    <t>1"</t>
  </si>
  <si>
    <t>1.5"</t>
  </si>
  <si>
    <t>2"</t>
  </si>
  <si>
    <t xml:space="preserve"> </t>
  </si>
  <si>
    <t>Remarks:</t>
  </si>
  <si>
    <t>Age</t>
  </si>
  <si>
    <t>N/A</t>
  </si>
  <si>
    <t>Slump</t>
  </si>
  <si>
    <t>Temp</t>
  </si>
  <si>
    <t>Average Density</t>
  </si>
  <si>
    <t>Air Voids</t>
  </si>
  <si>
    <t>Average Wet Density</t>
  </si>
  <si>
    <t>Test #</t>
  </si>
  <si>
    <t>Ending Station:</t>
  </si>
  <si>
    <t>Mark the COC ID on the outside of the container</t>
  </si>
  <si>
    <t>Place inside container</t>
  </si>
  <si>
    <t>CCPW IA-T09</t>
  </si>
  <si>
    <t>Required Testing:</t>
  </si>
  <si>
    <t>Comments:</t>
  </si>
  <si>
    <t>Material Description:</t>
  </si>
  <si>
    <t>Sample Taken From:</t>
  </si>
  <si>
    <t>Elevation:</t>
  </si>
  <si>
    <t>Sample Location:</t>
  </si>
  <si>
    <t>NAQTC Number:</t>
  </si>
  <si>
    <t>Sampler name:</t>
  </si>
  <si>
    <t>Sampled by:</t>
  </si>
  <si>
    <t>COC ID:</t>
  </si>
  <si>
    <t>Date Sampled:</t>
  </si>
  <si>
    <t>Bid Number:</t>
  </si>
  <si>
    <t>INDEPENDENT ASSURANCE SAMPLE TAG</t>
  </si>
  <si>
    <t>CCPW IA-T11</t>
  </si>
  <si>
    <t>Received By: (Print name and sign)</t>
  </si>
  <si>
    <t>Date/Time</t>
  </si>
  <si>
    <t>Relinquished By: (Print name and sign)</t>
  </si>
  <si>
    <t>Sample/Lab Number</t>
  </si>
  <si>
    <t>Date/Time sampled</t>
  </si>
  <si>
    <t>Sample Type</t>
  </si>
  <si>
    <t>Sample Taken From</t>
  </si>
  <si>
    <t>Elevation</t>
  </si>
  <si>
    <t>Sample Location</t>
  </si>
  <si>
    <t>SAMPLE CHAIN OF CUSTODY</t>
  </si>
  <si>
    <t>INDEPENDENT ASSURANCE</t>
  </si>
  <si>
    <t>Project Information</t>
  </si>
  <si>
    <t>Name</t>
  </si>
  <si>
    <t>Federal No.</t>
  </si>
  <si>
    <t>Project No.</t>
  </si>
  <si>
    <t>Contractor</t>
  </si>
  <si>
    <t xml:space="preserve">IA </t>
  </si>
  <si>
    <t>Sample Method:</t>
  </si>
  <si>
    <t xml:space="preserve">Technician: </t>
  </si>
  <si>
    <t>Certification:</t>
  </si>
  <si>
    <t>Exp. Date:</t>
  </si>
  <si>
    <t>Source (Supplier):</t>
  </si>
  <si>
    <t>Sampling / Testing Information and Results</t>
  </si>
  <si>
    <t>Report
Date:</t>
  </si>
  <si>
    <t>IA Audit
Report No.:</t>
  </si>
  <si>
    <t>Project Day:</t>
  </si>
  <si>
    <t>Of</t>
  </si>
  <si>
    <t xml:space="preserve">Firm Name: </t>
  </si>
  <si>
    <t>Testing Firm / Technician Information</t>
  </si>
  <si>
    <t>Test Date</t>
  </si>
  <si>
    <t>Testing Results:</t>
  </si>
  <si>
    <t>AASHTO T180</t>
  </si>
  <si>
    <t>AASHTO T335</t>
  </si>
  <si>
    <t>AASHTO T89 &amp; T90</t>
  </si>
  <si>
    <t>AASHTO T27</t>
  </si>
  <si>
    <t>CLARK COUNTY DEPARTMENT OF PUBLIC WORKS
Quality Assurance Section
7361 W. Charleston ste 130 Las Vegas, NV 89117
702-455-7481  Fax 702-739-1558</t>
  </si>
  <si>
    <t>Federal Project #:</t>
  </si>
  <si>
    <t>Project # :</t>
  </si>
  <si>
    <t>Project:</t>
  </si>
  <si>
    <t>Bid Item #:</t>
  </si>
  <si>
    <t>Comments</t>
  </si>
  <si>
    <t>QC  Pass/
Fail</t>
  </si>
  <si>
    <t>QA Pass/
Fail</t>
  </si>
  <si>
    <t>Allow
Range</t>
  </si>
  <si>
    <t>IA/QA Range</t>
  </si>
  <si>
    <t>IA/QC Range</t>
  </si>
  <si>
    <t>Result</t>
  </si>
  <si>
    <t>Rev. 05-2018 WR / JF</t>
  </si>
  <si>
    <t>Sieve Analysis</t>
  </si>
  <si>
    <t>Score</t>
  </si>
  <si>
    <t>Total</t>
  </si>
  <si>
    <t># 57 / 67 Agg:</t>
  </si>
  <si>
    <t>Fine Agg:</t>
  </si>
  <si>
    <t>Testing Information and Results</t>
  </si>
  <si>
    <t>Sample Information</t>
  </si>
  <si>
    <t xml:space="preserve">Mix Design: </t>
  </si>
  <si>
    <t>Supplier:</t>
  </si>
  <si>
    <t>Sample Date:</t>
  </si>
  <si>
    <t>#4 Agg</t>
  </si>
  <si>
    <t># 67 / 57 Agg</t>
  </si>
  <si>
    <t>Combined %</t>
  </si>
  <si>
    <t>Sieve Size</t>
  </si>
  <si>
    <t>S.E.</t>
  </si>
  <si>
    <t>IA REPORT FOR CONCRETE AGGREGATES</t>
  </si>
  <si>
    <t>Sources: #4 Agg:</t>
  </si>
  <si>
    <t>Test Date/Lab #s</t>
  </si>
  <si>
    <t>Agg
%</t>
  </si>
  <si>
    <t>#67/57</t>
  </si>
  <si>
    <t>Sieve</t>
  </si>
  <si>
    <r>
      <rPr>
        <b/>
        <sz val="8"/>
        <color rgb="FF00B050"/>
        <rFont val="Arial"/>
        <family val="2"/>
      </rPr>
      <t>Pass</t>
    </r>
    <r>
      <rPr>
        <b/>
        <sz val="8"/>
        <rFont val="Arial"/>
        <family val="2"/>
      </rPr>
      <t xml:space="preserve"> / </t>
    </r>
    <r>
      <rPr>
        <b/>
        <sz val="8"/>
        <color rgb="FFFF0000"/>
        <rFont val="Arial"/>
        <family val="2"/>
      </rPr>
      <t>Fail</t>
    </r>
  </si>
  <si>
    <t>QC Values</t>
  </si>
  <si>
    <t>QA Values</t>
  </si>
  <si>
    <t>Course Agg</t>
  </si>
  <si>
    <t>Fine Agg</t>
  </si>
  <si>
    <t>QC Results</t>
  </si>
  <si>
    <t>IA Results</t>
  </si>
  <si>
    <t>QA Results</t>
  </si>
  <si>
    <t>Test Method</t>
  </si>
  <si>
    <t>Allowable
Range</t>
  </si>
  <si>
    <t>Unit Weight</t>
  </si>
  <si>
    <t>Air Content</t>
  </si>
  <si>
    <t>Average</t>
  </si>
  <si>
    <t>Date
Tested</t>
  </si>
  <si>
    <t>QC / IA Range</t>
  </si>
  <si>
    <t>Actual
Range</t>
  </si>
  <si>
    <t>psi</t>
  </si>
  <si>
    <t>Break Strength</t>
  </si>
  <si>
    <t>Allowable
Range (14%)</t>
  </si>
  <si>
    <t xml:space="preserve">Field Technician: </t>
  </si>
  <si>
    <t xml:space="preserve">Lab Technician: </t>
  </si>
  <si>
    <t>QC / IA</t>
  </si>
  <si>
    <t>QA / IA</t>
  </si>
  <si>
    <t>IA REPORT FOR CONCRETE CYLINDERS</t>
  </si>
  <si>
    <t>Field Tests</t>
  </si>
  <si>
    <t>Precision value based on 14% of the average of the combined QA and IA and the combined QC and IA</t>
  </si>
  <si>
    <t>Allowable
Range (19%)</t>
  </si>
  <si>
    <t>Precision value based off of the average of both data then 19%</t>
  </si>
  <si>
    <t>IA REPORT FOR CONCRETE FLEXURAL BEAMS</t>
  </si>
  <si>
    <t>Sta #</t>
  </si>
  <si>
    <t>Corrected</t>
  </si>
  <si>
    <t>Testing Firm / Technician / Gauge Information</t>
  </si>
  <si>
    <t>Standard Counts</t>
  </si>
  <si>
    <t>-</t>
  </si>
  <si>
    <t>Correlation Factors</t>
  </si>
  <si>
    <t>Starting Sta:</t>
  </si>
  <si>
    <t>Mix Supplier:</t>
  </si>
  <si>
    <t>Mix Number:</t>
  </si>
  <si>
    <t>Depth Setting:</t>
  </si>
  <si>
    <t>Lift Thickness:</t>
  </si>
  <si>
    <t>Mix and Placement Information</t>
  </si>
  <si>
    <t>Allowable Range</t>
  </si>
  <si>
    <t>Results Comparision</t>
  </si>
  <si>
    <t>Gauge Model/SN</t>
  </si>
  <si>
    <t>IA REPORT FOR HOT MIX ASPHALT FIELD DENSITY</t>
  </si>
  <si>
    <t>Field Density Testing Results - AASHTO T355</t>
  </si>
  <si>
    <t>Testing Results</t>
  </si>
  <si>
    <t>Lift Depth:</t>
  </si>
  <si>
    <t>Gauge Depth:</t>
  </si>
  <si>
    <t>Material Type:</t>
  </si>
  <si>
    <t>Wet Density</t>
  </si>
  <si>
    <t>Within 6%?</t>
  </si>
  <si>
    <t>Density
Counts</t>
  </si>
  <si>
    <t>Moisture Content</t>
  </si>
  <si>
    <t>Moisture
Counts</t>
  </si>
  <si>
    <t>QA / IA Range</t>
  </si>
  <si>
    <t>Average Moisture</t>
  </si>
  <si>
    <t>Material Information</t>
  </si>
  <si>
    <t>Allow Range</t>
  </si>
  <si>
    <r>
      <rPr>
        <b/>
        <sz val="8"/>
        <color rgb="FF00B050"/>
        <rFont val="Arial"/>
        <family val="2"/>
      </rPr>
      <t>P</t>
    </r>
    <r>
      <rPr>
        <b/>
        <sz val="8"/>
        <rFont val="Arial"/>
        <family val="2"/>
      </rPr>
      <t xml:space="preserve"> / </t>
    </r>
    <r>
      <rPr>
        <b/>
        <sz val="8"/>
        <color rgb="FFFF0000"/>
        <rFont val="Arial"/>
        <family val="2"/>
      </rPr>
      <t>F</t>
    </r>
  </si>
  <si>
    <t>QC/IA Range</t>
  </si>
  <si>
    <t>QA/IA Range</t>
  </si>
  <si>
    <t>IA REPORT FOR NUCLAR SOIL FIELD DENSITY</t>
  </si>
  <si>
    <t>Mix Design:</t>
  </si>
  <si>
    <t>IA REPORT FOR HOT MIX ASPHALT LAB TESTING</t>
  </si>
  <si>
    <t>Stability</t>
  </si>
  <si>
    <t>Flow</t>
  </si>
  <si>
    <t>Bitmen Ratio</t>
  </si>
  <si>
    <t>Theo. Max Density</t>
  </si>
  <si>
    <t>Stability , Flow , Bitmen Ratio, Max Density, Air Voids</t>
  </si>
  <si>
    <t>Results Comparison</t>
  </si>
  <si>
    <t>Date Lab Rec:</t>
  </si>
  <si>
    <t>Time Lab Rec:</t>
  </si>
  <si>
    <t>rev 05/18</t>
  </si>
  <si>
    <t>Results</t>
  </si>
  <si>
    <t>Bulk SG</t>
  </si>
  <si>
    <t>OD</t>
  </si>
  <si>
    <t>SSD</t>
  </si>
  <si>
    <t>App
SG</t>
  </si>
  <si>
    <t>%
Absor</t>
  </si>
  <si>
    <t>#4 Aggregate</t>
  </si>
  <si>
    <t>Fine Aggregate</t>
  </si>
  <si>
    <t>C.V.</t>
  </si>
  <si>
    <t>#67 / 67 Aggregate</t>
  </si>
  <si>
    <t>Fine Aggregate Results - AASHTO T27</t>
  </si>
  <si>
    <r>
      <t xml:space="preserve">QC </t>
    </r>
    <r>
      <rPr>
        <b/>
        <sz val="8"/>
        <color rgb="FF00B050"/>
        <rFont val="Arial"/>
        <family val="2"/>
      </rPr>
      <t xml:space="preserve">Pass </t>
    </r>
    <r>
      <rPr>
        <b/>
        <sz val="8"/>
        <rFont val="Arial"/>
        <family val="2"/>
      </rPr>
      <t xml:space="preserve">/ </t>
    </r>
    <r>
      <rPr>
        <b/>
        <sz val="8"/>
        <color rgb="FFFF0000"/>
        <rFont val="Arial"/>
        <family val="2"/>
      </rPr>
      <t>Fail</t>
    </r>
  </si>
  <si>
    <r>
      <t xml:space="preserve">QA </t>
    </r>
    <r>
      <rPr>
        <b/>
        <sz val="8"/>
        <color rgb="FF00B050"/>
        <rFont val="Arial"/>
        <family val="2"/>
      </rPr>
      <t xml:space="preserve">Pass </t>
    </r>
    <r>
      <rPr>
        <b/>
        <sz val="8"/>
        <rFont val="Arial"/>
        <family val="2"/>
      </rPr>
      <t xml:space="preserve">/ </t>
    </r>
    <r>
      <rPr>
        <b/>
        <sz val="8"/>
        <color rgb="FFFF0000"/>
        <rFont val="Arial"/>
        <family val="2"/>
      </rPr>
      <t>Fail</t>
    </r>
  </si>
  <si>
    <t>QC Total</t>
  </si>
  <si>
    <t>QA Total</t>
  </si>
  <si>
    <t>Course Aggregate Results - AASHTO T27</t>
  </si>
  <si>
    <t>Specific Gravity (SG), Cleaness Value (C.V.), Sand Equivelent (S.E.) - AASHTO T84, T85, NDOT T228, AASHTO T176</t>
  </si>
  <si>
    <t>AASHTO T2</t>
  </si>
  <si>
    <t>IA REPORT FOR AGGREGATE BASE / NATIVE MATERIAL TESTING</t>
  </si>
  <si>
    <t>Proctor - Dry Density</t>
  </si>
  <si>
    <t>ASTM C138</t>
  </si>
  <si>
    <t>ASTM C143</t>
  </si>
  <si>
    <t>ASTM C231</t>
  </si>
  <si>
    <t>ASTM C1064</t>
  </si>
  <si>
    <t>Concrete Field Test Results - Cast Per ASTM C31</t>
  </si>
  <si>
    <t>Concrete Flex Beam Results - Per C78</t>
  </si>
  <si>
    <t>Concrete Break Results - ASTM C39</t>
  </si>
  <si>
    <t>-    AASHTO T164, T166,T209, T245, T269</t>
  </si>
  <si>
    <t>-    AASHTO T30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</si>
</sst>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9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0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  <font>
      <b/>
      <sz val="8"/>
      <color rgb="FF00B050"/>
      <name val="Arial"/>
      <family val="2"/>
    </font>
    <font>
      <b/>
      <sz val="8"/>
      <color rgb="FFFF0000"/>
      <name val="Arial"/>
      <family val="2"/>
    </font>
    <font>
      <sz val="12"/>
      <name val="Times New Roman"/>
    </font>
    <font>
      <b/>
      <sz val="6"/>
      <name val="Arial"/>
      <family val="2"/>
    </font>
    <font>
      <sz val="10"/>
      <name val="Arial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6795556505021"/>
        <bgColor indexed="64"/>
      </patternFill>
    </fill>
  </fills>
  <borders count="18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auto="1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auto="1"/>
      </bottom>
      <diagonal/>
    </border>
    <border>
      <left style="double">
        <color indexed="64"/>
      </left>
      <right/>
      <top style="double">
        <color indexed="64"/>
      </top>
      <bottom style="medium">
        <color auto="1"/>
      </bottom>
      <diagonal/>
    </border>
    <border>
      <left style="thin">
        <color indexed="64"/>
      </left>
      <right/>
      <top style="double">
        <color indexed="64"/>
      </top>
      <bottom style="medium">
        <color auto="1"/>
      </bottom>
      <diagonal/>
    </border>
    <border>
      <left/>
      <right style="medium">
        <color auto="1"/>
      </right>
      <top style="double">
        <color indexed="64"/>
      </top>
      <bottom style="medium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auto="1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auto="1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auto="1"/>
      </right>
      <top style="double">
        <color indexed="64"/>
      </top>
      <bottom style="medium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9" fontId="6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7" fillId="0" borderId="0"/>
  </cellStyleXfs>
  <cellXfs count="750">
    <xf numFmtId="0" fontId="0" fillId="0" borderId="0" xfId="0"/>
    <xf numFmtId="0" fontId="0" fillId="4" borderId="68" xfId="0" applyFill="1" applyBorder="1" applyAlignment="1">
      <alignment horizontal="center" vertical="center"/>
    </xf>
    <xf numFmtId="0" fontId="0" fillId="0" borderId="80" xfId="0" applyBorder="1"/>
    <xf numFmtId="0" fontId="0" fillId="4" borderId="102" xfId="0" applyFill="1" applyBorder="1" applyAlignment="1">
      <alignment horizontal="center" vertical="center"/>
    </xf>
    <xf numFmtId="0" fontId="0" fillId="0" borderId="103" xfId="0" applyBorder="1"/>
    <xf numFmtId="0" fontId="8" fillId="0" borderId="9" xfId="0" applyFont="1" applyFill="1" applyBorder="1" applyAlignment="1" applyProtection="1">
      <alignment horizontal="center" vertical="center"/>
    </xf>
    <xf numFmtId="0" fontId="3" fillId="0" borderId="0" xfId="1" applyFont="1" applyFill="1" applyBorder="1" applyAlignment="1" applyProtection="1">
      <alignment vertical="center"/>
    </xf>
    <xf numFmtId="0" fontId="8" fillId="2" borderId="121" xfId="2" applyFont="1" applyFill="1" applyBorder="1" applyAlignment="1" applyProtection="1">
      <alignment horizontal="center" vertical="center" wrapText="1"/>
    </xf>
    <xf numFmtId="0" fontId="8" fillId="2" borderId="122" xfId="2" applyFont="1" applyFill="1" applyBorder="1" applyAlignment="1" applyProtection="1">
      <alignment horizontal="center" vertical="center" wrapText="1"/>
    </xf>
    <xf numFmtId="0" fontId="4" fillId="2" borderId="5" xfId="2" applyFont="1" applyFill="1" applyBorder="1" applyProtection="1"/>
    <xf numFmtId="0" fontId="8" fillId="0" borderId="123" xfId="0" applyFont="1" applyFill="1" applyBorder="1" applyAlignment="1" applyProtection="1">
      <alignment horizontal="center" vertical="center"/>
    </xf>
    <xf numFmtId="0" fontId="8" fillId="0" borderId="124" xfId="0" applyFont="1" applyFill="1" applyBorder="1" applyAlignment="1" applyProtection="1">
      <alignment horizontal="center" vertical="center"/>
    </xf>
    <xf numFmtId="0" fontId="8" fillId="0" borderId="125" xfId="0" applyFont="1" applyFill="1" applyBorder="1" applyAlignment="1" applyProtection="1">
      <alignment horizontal="center" vertical="center"/>
    </xf>
    <xf numFmtId="0" fontId="8" fillId="2" borderId="61" xfId="2" applyFont="1" applyFill="1" applyBorder="1" applyAlignment="1" applyProtection="1">
      <alignment vertical="center" wrapText="1"/>
    </xf>
    <xf numFmtId="0" fontId="8" fillId="2" borderId="114" xfId="2" applyFont="1" applyFill="1" applyBorder="1" applyAlignment="1" applyProtection="1">
      <alignment vertical="center" wrapText="1"/>
    </xf>
    <xf numFmtId="0" fontId="7" fillId="0" borderId="57" xfId="2" applyFont="1" applyFill="1" applyBorder="1" applyAlignment="1" applyProtection="1">
      <alignment horizontal="center" vertical="center"/>
      <protection locked="0"/>
    </xf>
    <xf numFmtId="1" fontId="8" fillId="0" borderId="55" xfId="2" applyNumberFormat="1" applyFont="1" applyFill="1" applyBorder="1" applyAlignment="1" applyProtection="1">
      <alignment horizontal="center" vertical="center"/>
    </xf>
    <xf numFmtId="1" fontId="8" fillId="0" borderId="54" xfId="2" applyNumberFormat="1" applyFont="1" applyFill="1" applyBorder="1" applyAlignment="1" applyProtection="1">
      <alignment horizontal="center" vertical="center"/>
    </xf>
    <xf numFmtId="1" fontId="8" fillId="0" borderId="51" xfId="2" applyNumberFormat="1" applyFont="1" applyFill="1" applyBorder="1" applyAlignment="1" applyProtection="1">
      <alignment horizontal="center" vertical="center"/>
    </xf>
    <xf numFmtId="0" fontId="8" fillId="0" borderId="25" xfId="2" applyFont="1" applyFill="1" applyBorder="1" applyAlignment="1" applyProtection="1">
      <alignment horizontal="center" vertical="center" wrapText="1"/>
    </xf>
    <xf numFmtId="0" fontId="7" fillId="0" borderId="51" xfId="2" applyFont="1" applyFill="1" applyBorder="1" applyAlignment="1" applyProtection="1">
      <alignment horizontal="center" vertical="center"/>
      <protection locked="0"/>
    </xf>
    <xf numFmtId="1" fontId="8" fillId="0" borderId="53" xfId="2" applyNumberFormat="1" applyFont="1" applyFill="1" applyBorder="1" applyAlignment="1" applyProtection="1">
      <alignment horizontal="center" vertical="center"/>
    </xf>
    <xf numFmtId="1" fontId="8" fillId="0" borderId="52" xfId="2" applyNumberFormat="1" applyFont="1" applyFill="1" applyBorder="1" applyAlignment="1" applyProtection="1">
      <alignment horizontal="center" vertical="center"/>
    </xf>
    <xf numFmtId="0" fontId="7" fillId="0" borderId="53" xfId="2" applyFont="1" applyFill="1" applyBorder="1" applyAlignment="1" applyProtection="1">
      <alignment horizontal="center" vertical="center"/>
      <protection locked="0"/>
    </xf>
    <xf numFmtId="0" fontId="7" fillId="0" borderId="41" xfId="2" applyFont="1" applyFill="1" applyBorder="1" applyAlignment="1" applyProtection="1">
      <alignment horizontal="center" vertical="center"/>
      <protection locked="0"/>
    </xf>
    <xf numFmtId="0" fontId="7" fillId="0" borderId="39" xfId="2" applyFont="1" applyFill="1" applyBorder="1" applyAlignment="1" applyProtection="1">
      <alignment horizontal="center" vertical="center"/>
      <protection locked="0"/>
    </xf>
    <xf numFmtId="0" fontId="7" fillId="0" borderId="42" xfId="2" applyFont="1" applyFill="1" applyBorder="1" applyAlignment="1" applyProtection="1">
      <alignment horizontal="center" vertical="center"/>
      <protection locked="0"/>
    </xf>
    <xf numFmtId="1" fontId="8" fillId="0" borderId="26" xfId="2" applyNumberFormat="1" applyFont="1" applyFill="1" applyBorder="1" applyAlignment="1" applyProtection="1">
      <alignment horizontal="center" vertical="center"/>
    </xf>
    <xf numFmtId="1" fontId="8" fillId="0" borderId="42" xfId="2" applyNumberFormat="1" applyFont="1" applyFill="1" applyBorder="1" applyAlignment="1" applyProtection="1">
      <alignment horizontal="center" vertical="center"/>
    </xf>
    <xf numFmtId="1" fontId="8" fillId="0" borderId="46" xfId="2" applyNumberFormat="1" applyFont="1" applyFill="1" applyBorder="1" applyAlignment="1" applyProtection="1">
      <alignment horizontal="center" vertical="center"/>
    </xf>
    <xf numFmtId="0" fontId="8" fillId="0" borderId="15" xfId="2" applyFont="1" applyFill="1" applyBorder="1" applyAlignment="1" applyProtection="1">
      <alignment horizontal="center" vertical="center" wrapText="1"/>
    </xf>
    <xf numFmtId="0" fontId="7" fillId="2" borderId="44" xfId="2" applyFont="1" applyFill="1" applyBorder="1" applyProtection="1"/>
    <xf numFmtId="0" fontId="7" fillId="2" borderId="43" xfId="2" applyFont="1" applyFill="1" applyBorder="1" applyProtection="1"/>
    <xf numFmtId="164" fontId="7" fillId="0" borderId="115" xfId="2" applyNumberFormat="1" applyFont="1" applyFill="1" applyBorder="1" applyAlignment="1" applyProtection="1">
      <alignment horizontal="center" vertical="center"/>
      <protection locked="0"/>
    </xf>
    <xf numFmtId="164" fontId="7" fillId="0" borderId="116" xfId="2" applyNumberFormat="1" applyFont="1" applyFill="1" applyBorder="1" applyAlignment="1" applyProtection="1">
      <alignment horizontal="center" vertical="center"/>
      <protection locked="0"/>
    </xf>
    <xf numFmtId="164" fontId="7" fillId="0" borderId="117" xfId="2" applyNumberFormat="1" applyFont="1" applyFill="1" applyBorder="1" applyAlignment="1" applyProtection="1">
      <alignment horizontal="center" vertical="center"/>
      <protection locked="0"/>
    </xf>
    <xf numFmtId="164" fontId="8" fillId="2" borderId="118" xfId="2" applyNumberFormat="1" applyFont="1" applyFill="1" applyBorder="1" applyAlignment="1" applyProtection="1">
      <alignment horizontal="center" vertical="center"/>
    </xf>
    <xf numFmtId="164" fontId="8" fillId="2" borderId="117" xfId="2" applyNumberFormat="1" applyFont="1" applyFill="1" applyBorder="1" applyAlignment="1" applyProtection="1">
      <alignment horizontal="center" vertical="center"/>
    </xf>
    <xf numFmtId="164" fontId="8" fillId="2" borderId="115" xfId="2" applyNumberFormat="1" applyFont="1" applyFill="1" applyBorder="1" applyAlignment="1" applyProtection="1">
      <alignment horizontal="center" vertical="center"/>
    </xf>
    <xf numFmtId="164" fontId="8" fillId="2" borderId="119" xfId="2" applyNumberFormat="1" applyFont="1" applyFill="1" applyBorder="1" applyAlignment="1" applyProtection="1">
      <alignment horizontal="center" vertical="center" wrapText="1"/>
    </xf>
    <xf numFmtId="164" fontId="7" fillId="0" borderId="33" xfId="2" applyNumberFormat="1" applyFont="1" applyFill="1" applyBorder="1" applyAlignment="1" applyProtection="1">
      <alignment horizontal="center" vertical="center"/>
      <protection locked="0"/>
    </xf>
    <xf numFmtId="164" fontId="8" fillId="0" borderId="33" xfId="2" applyNumberFormat="1" applyFont="1" applyFill="1" applyBorder="1" applyAlignment="1" applyProtection="1">
      <alignment horizontal="center" vertical="center"/>
    </xf>
    <xf numFmtId="164" fontId="8" fillId="0" borderId="34" xfId="2" applyNumberFormat="1" applyFont="1" applyFill="1" applyBorder="1" applyAlignment="1" applyProtection="1">
      <alignment horizontal="center" vertical="center"/>
    </xf>
    <xf numFmtId="0" fontId="7" fillId="2" borderId="14" xfId="2" applyFont="1" applyFill="1" applyBorder="1" applyAlignment="1" applyProtection="1">
      <alignment horizontal="center" vertical="center"/>
    </xf>
    <xf numFmtId="0" fontId="7" fillId="2" borderId="60" xfId="2" applyFont="1" applyFill="1" applyBorder="1" applyAlignment="1" applyProtection="1">
      <alignment horizontal="center" vertical="center"/>
    </xf>
    <xf numFmtId="0" fontId="7" fillId="0" borderId="131" xfId="2" applyFont="1" applyFill="1" applyBorder="1" applyAlignment="1" applyProtection="1">
      <alignment horizontal="center" vertical="center"/>
      <protection locked="0"/>
    </xf>
    <xf numFmtId="0" fontId="7" fillId="0" borderId="89" xfId="2" applyFont="1" applyFill="1" applyBorder="1" applyAlignment="1" applyProtection="1">
      <alignment horizontal="center" vertical="center"/>
      <protection locked="0"/>
    </xf>
    <xf numFmtId="0" fontId="7" fillId="0" borderId="132" xfId="2" applyFont="1" applyFill="1" applyBorder="1" applyAlignment="1" applyProtection="1">
      <alignment horizontal="center" vertical="center"/>
      <protection locked="0"/>
    </xf>
    <xf numFmtId="1" fontId="8" fillId="0" borderId="22" xfId="2" applyNumberFormat="1" applyFont="1" applyFill="1" applyBorder="1" applyAlignment="1" applyProtection="1">
      <alignment horizontal="center" vertical="center"/>
    </xf>
    <xf numFmtId="1" fontId="8" fillId="0" borderId="132" xfId="2" applyNumberFormat="1" applyFont="1" applyFill="1" applyBorder="1" applyAlignment="1" applyProtection="1">
      <alignment horizontal="center" vertical="center"/>
    </xf>
    <xf numFmtId="0" fontId="7" fillId="2" borderId="61" xfId="2" applyFont="1" applyFill="1" applyBorder="1" applyAlignment="1" applyProtection="1">
      <alignment horizontal="center" vertical="center"/>
    </xf>
    <xf numFmtId="0" fontId="7" fillId="2" borderId="114" xfId="2" applyFont="1" applyFill="1" applyBorder="1" applyAlignment="1" applyProtection="1">
      <alignment horizontal="center" vertical="center"/>
    </xf>
    <xf numFmtId="1" fontId="8" fillId="0" borderId="41" xfId="2" applyNumberFormat="1" applyFont="1" applyFill="1" applyBorder="1" applyAlignment="1" applyProtection="1">
      <alignment horizontal="center" vertical="center"/>
    </xf>
    <xf numFmtId="0" fontId="8" fillId="0" borderId="40" xfId="2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vertical="center"/>
    </xf>
    <xf numFmtId="0" fontId="8" fillId="0" borderId="109" xfId="0" applyFont="1" applyFill="1" applyBorder="1" applyAlignment="1" applyProtection="1">
      <alignment horizontal="center" vertical="center"/>
    </xf>
    <xf numFmtId="0" fontId="8" fillId="0" borderId="61" xfId="0" applyFont="1" applyFill="1" applyBorder="1" applyAlignment="1" applyProtection="1">
      <alignment horizontal="center" vertical="center"/>
    </xf>
    <xf numFmtId="0" fontId="8" fillId="0" borderId="85" xfId="0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left" vertical="center"/>
    </xf>
    <xf numFmtId="1" fontId="8" fillId="0" borderId="57" xfId="2" applyNumberFormat="1" applyFont="1" applyFill="1" applyBorder="1" applyAlignment="1" applyProtection="1">
      <alignment horizontal="center" vertical="center"/>
    </xf>
    <xf numFmtId="0" fontId="8" fillId="0" borderId="91" xfId="2" applyFont="1" applyFill="1" applyBorder="1" applyAlignment="1" applyProtection="1">
      <alignment horizontal="center" vertical="center" wrapText="1"/>
    </xf>
    <xf numFmtId="164" fontId="8" fillId="0" borderId="49" xfId="2" applyNumberFormat="1" applyFont="1" applyFill="1" applyBorder="1" applyAlignment="1" applyProtection="1">
      <alignment horizontal="center" vertical="center"/>
    </xf>
    <xf numFmtId="164" fontId="8" fillId="0" borderId="29" xfId="2" applyNumberFormat="1" applyFont="1" applyFill="1" applyBorder="1" applyAlignment="1" applyProtection="1">
      <alignment horizontal="center" vertical="center" wrapText="1"/>
    </xf>
    <xf numFmtId="164" fontId="8" fillId="2" borderId="48" xfId="2" applyNumberFormat="1" applyFont="1" applyFill="1" applyBorder="1" applyAlignment="1" applyProtection="1">
      <alignment horizontal="center" vertical="center"/>
    </xf>
    <xf numFmtId="0" fontId="8" fillId="2" borderId="123" xfId="2" applyFont="1" applyFill="1" applyBorder="1" applyAlignment="1" applyProtection="1">
      <alignment horizontal="center" vertical="center" wrapText="1"/>
    </xf>
    <xf numFmtId="0" fontId="8" fillId="2" borderId="125" xfId="2" applyFont="1" applyFill="1" applyBorder="1" applyAlignment="1" applyProtection="1">
      <alignment horizontal="center" vertical="center" wrapText="1"/>
    </xf>
    <xf numFmtId="0" fontId="8" fillId="2" borderId="124" xfId="2" applyFont="1" applyFill="1" applyBorder="1" applyAlignment="1" applyProtection="1">
      <alignment horizontal="center" vertical="center" wrapText="1"/>
    </xf>
    <xf numFmtId="0" fontId="8" fillId="2" borderId="25" xfId="2" applyFont="1" applyFill="1" applyBorder="1" applyAlignment="1" applyProtection="1">
      <alignment horizontal="center" vertical="center"/>
    </xf>
    <xf numFmtId="164" fontId="8" fillId="2" borderId="29" xfId="2" applyNumberFormat="1" applyFont="1" applyFill="1" applyBorder="1" applyAlignment="1" applyProtection="1">
      <alignment horizontal="center" vertical="center"/>
    </xf>
    <xf numFmtId="0" fontId="8" fillId="2" borderId="136" xfId="2" applyFont="1" applyFill="1" applyBorder="1" applyAlignment="1" applyProtection="1">
      <alignment horizontal="center" vertical="center"/>
    </xf>
    <xf numFmtId="0" fontId="8" fillId="2" borderId="137" xfId="2" applyFont="1" applyFill="1" applyBorder="1" applyAlignment="1" applyProtection="1">
      <alignment horizontal="center" vertical="center"/>
    </xf>
    <xf numFmtId="0" fontId="8" fillId="2" borderId="138" xfId="2" applyFont="1" applyFill="1" applyBorder="1" applyAlignment="1" applyProtection="1">
      <alignment horizontal="center" vertical="center"/>
    </xf>
    <xf numFmtId="0" fontId="8" fillId="2" borderId="40" xfId="2" applyFont="1" applyFill="1" applyBorder="1" applyAlignment="1" applyProtection="1">
      <alignment horizontal="center" vertical="center"/>
    </xf>
    <xf numFmtId="0" fontId="8" fillId="2" borderId="59" xfId="2" applyFont="1" applyFill="1" applyBorder="1" applyAlignment="1" applyProtection="1">
      <alignment horizontal="center" vertical="center"/>
    </xf>
    <xf numFmtId="0" fontId="8" fillId="2" borderId="58" xfId="2" applyFont="1" applyFill="1" applyBorder="1" applyAlignment="1" applyProtection="1">
      <alignment horizontal="center" vertical="center"/>
    </xf>
    <xf numFmtId="0" fontId="8" fillId="2" borderId="17" xfId="2" applyFont="1" applyFill="1" applyBorder="1" applyAlignment="1" applyProtection="1">
      <alignment horizontal="center" vertical="center"/>
    </xf>
    <xf numFmtId="164" fontId="8" fillId="2" borderId="119" xfId="2" applyNumberFormat="1" applyFont="1" applyFill="1" applyBorder="1" applyAlignment="1" applyProtection="1">
      <alignment horizontal="center" vertical="center"/>
    </xf>
    <xf numFmtId="0" fontId="8" fillId="2" borderId="140" xfId="2" applyFont="1" applyFill="1" applyBorder="1" applyAlignment="1" applyProtection="1">
      <alignment horizontal="center" vertical="center"/>
    </xf>
    <xf numFmtId="0" fontId="8" fillId="2" borderId="139" xfId="2" applyFont="1" applyFill="1" applyBorder="1" applyAlignment="1" applyProtection="1">
      <alignment horizontal="center" vertical="center"/>
    </xf>
    <xf numFmtId="0" fontId="8" fillId="2" borderId="55" xfId="2" applyFont="1" applyFill="1" applyBorder="1" applyAlignment="1" applyProtection="1">
      <alignment horizontal="center" vertical="center"/>
    </xf>
    <xf numFmtId="0" fontId="8" fillId="2" borderId="53" xfId="2" applyFont="1" applyFill="1" applyBorder="1" applyAlignment="1" applyProtection="1">
      <alignment horizontal="center" vertical="center"/>
    </xf>
    <xf numFmtId="0" fontId="8" fillId="2" borderId="50" xfId="2" applyFont="1" applyFill="1" applyBorder="1" applyAlignment="1" applyProtection="1">
      <alignment horizontal="center" vertical="center"/>
    </xf>
    <xf numFmtId="0" fontId="8" fillId="2" borderId="26" xfId="2" applyFont="1" applyFill="1" applyBorder="1" applyAlignment="1" applyProtection="1">
      <alignment horizontal="center" vertical="center"/>
    </xf>
    <xf numFmtId="0" fontId="7" fillId="2" borderId="6" xfId="2" applyFont="1" applyFill="1" applyBorder="1" applyAlignment="1" applyProtection="1">
      <alignment horizontal="center" vertical="center"/>
    </xf>
    <xf numFmtId="0" fontId="8" fillId="2" borderId="31" xfId="2" applyFont="1" applyFill="1" applyBorder="1" applyAlignment="1" applyProtection="1">
      <alignment horizontal="center" vertical="center"/>
      <protection locked="0"/>
    </xf>
    <xf numFmtId="164" fontId="8" fillId="2" borderId="48" xfId="2" applyNumberFormat="1" applyFont="1" applyFill="1" applyBorder="1" applyAlignment="1" applyProtection="1">
      <alignment horizontal="center" vertical="center"/>
      <protection locked="0"/>
    </xf>
    <xf numFmtId="0" fontId="8" fillId="0" borderId="61" xfId="2" applyFont="1" applyFill="1" applyBorder="1" applyAlignment="1" applyProtection="1">
      <alignment horizontal="center" vertical="center"/>
    </xf>
    <xf numFmtId="0" fontId="8" fillId="2" borderId="68" xfId="2" applyFont="1" applyFill="1" applyBorder="1" applyAlignment="1" applyProtection="1">
      <alignment horizontal="center" vertical="center"/>
    </xf>
    <xf numFmtId="0" fontId="8" fillId="2" borderId="4" xfId="2" applyFont="1" applyFill="1" applyBorder="1" applyAlignment="1" applyProtection="1">
      <alignment vertical="center"/>
    </xf>
    <xf numFmtId="0" fontId="8" fillId="3" borderId="48" xfId="2" applyFont="1" applyFill="1" applyBorder="1" applyAlignment="1" applyProtection="1">
      <alignment horizontal="center" vertical="center"/>
    </xf>
    <xf numFmtId="0" fontId="8" fillId="2" borderId="16" xfId="2" applyFont="1" applyFill="1" applyBorder="1" applyAlignment="1" applyProtection="1">
      <alignment horizontal="center" vertical="center"/>
      <protection locked="0"/>
    </xf>
    <xf numFmtId="0" fontId="8" fillId="2" borderId="25" xfId="2" applyFont="1" applyFill="1" applyBorder="1" applyAlignment="1" applyProtection="1">
      <alignment horizontal="center" vertical="center"/>
      <protection locked="0"/>
    </xf>
    <xf numFmtId="164" fontId="8" fillId="2" borderId="29" xfId="2" applyNumberFormat="1" applyFont="1" applyFill="1" applyBorder="1" applyAlignment="1" applyProtection="1">
      <alignment horizontal="center" vertical="center"/>
      <protection locked="0"/>
    </xf>
    <xf numFmtId="1" fontId="8" fillId="2" borderId="56" xfId="2" applyNumberFormat="1" applyFont="1" applyFill="1" applyBorder="1" applyAlignment="1" applyProtection="1">
      <alignment horizontal="center" vertical="center"/>
    </xf>
    <xf numFmtId="1" fontId="8" fillId="2" borderId="31" xfId="2" applyNumberFormat="1" applyFont="1" applyFill="1" applyBorder="1" applyAlignment="1" applyProtection="1">
      <alignment horizontal="center" vertical="center"/>
    </xf>
    <xf numFmtId="1" fontId="8" fillId="2" borderId="48" xfId="2" applyNumberFormat="1" applyFont="1" applyFill="1" applyBorder="1" applyAlignment="1" applyProtection="1">
      <alignment horizontal="center" vertical="center"/>
    </xf>
    <xf numFmtId="0" fontId="8" fillId="2" borderId="76" xfId="2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8" fillId="2" borderId="0" xfId="2" applyFont="1" applyFill="1" applyBorder="1" applyAlignment="1" applyProtection="1">
      <alignment vertical="center"/>
    </xf>
    <xf numFmtId="0" fontId="8" fillId="0" borderId="21" xfId="2" applyFont="1" applyFill="1" applyBorder="1" applyAlignment="1" applyProtection="1">
      <alignment horizontal="center" vertical="center" wrapText="1"/>
    </xf>
    <xf numFmtId="164" fontId="8" fillId="2" borderId="31" xfId="2" applyNumberFormat="1" applyFont="1" applyFill="1" applyBorder="1" applyAlignment="1" applyProtection="1">
      <alignment vertical="center"/>
    </xf>
    <xf numFmtId="0" fontId="8" fillId="0" borderId="68" xfId="2" applyNumberFormat="1" applyFont="1" applyFill="1" applyBorder="1" applyAlignment="1" applyProtection="1">
      <alignment horizontal="center" vertical="center"/>
    </xf>
    <xf numFmtId="0" fontId="8" fillId="0" borderId="80" xfId="2" applyNumberFormat="1" applyFont="1" applyFill="1" applyBorder="1" applyAlignment="1" applyProtection="1">
      <alignment horizontal="center" vertical="center"/>
      <protection locked="0"/>
    </xf>
    <xf numFmtId="0" fontId="8" fillId="0" borderId="68" xfId="2" applyNumberFormat="1" applyFont="1" applyFill="1" applyBorder="1" applyAlignment="1" applyProtection="1">
      <alignment horizontal="center" vertical="center"/>
      <protection locked="0"/>
    </xf>
    <xf numFmtId="0" fontId="8" fillId="0" borderId="80" xfId="2" applyNumberFormat="1" applyFont="1" applyFill="1" applyBorder="1" applyAlignment="1" applyProtection="1">
      <alignment horizontal="center" vertical="center" wrapText="1"/>
    </xf>
    <xf numFmtId="0" fontId="8" fillId="0" borderId="154" xfId="2" applyNumberFormat="1" applyFont="1" applyFill="1" applyBorder="1" applyAlignment="1" applyProtection="1">
      <alignment horizontal="center" vertical="center"/>
      <protection locked="0"/>
    </xf>
    <xf numFmtId="0" fontId="8" fillId="0" borderId="67" xfId="2" applyNumberFormat="1" applyFont="1" applyFill="1" applyBorder="1" applyAlignment="1" applyProtection="1">
      <alignment horizontal="center" vertical="center"/>
      <protection locked="0"/>
    </xf>
    <xf numFmtId="0" fontId="8" fillId="0" borderId="159" xfId="2" applyNumberFormat="1" applyFont="1" applyFill="1" applyBorder="1" applyAlignment="1" applyProtection="1">
      <alignment horizontal="center" vertical="center"/>
      <protection locked="0"/>
    </xf>
    <xf numFmtId="0" fontId="8" fillId="0" borderId="0" xfId="2" applyNumberFormat="1" applyFont="1" applyFill="1" applyBorder="1" applyAlignment="1" applyProtection="1">
      <alignment horizontal="center" vertical="center" wrapText="1"/>
    </xf>
    <xf numFmtId="0" fontId="7" fillId="0" borderId="48" xfId="1" applyFont="1" applyFill="1" applyBorder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/>
    </xf>
    <xf numFmtId="0" fontId="8" fillId="0" borderId="0" xfId="2" applyFont="1" applyFill="1" applyBorder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0" fontId="8" fillId="0" borderId="0" xfId="2" applyNumberFormat="1" applyFont="1" applyFill="1" applyBorder="1" applyAlignment="1" applyProtection="1">
      <alignment horizontal="center" vertical="center"/>
    </xf>
    <xf numFmtId="0" fontId="8" fillId="0" borderId="101" xfId="2" applyNumberFormat="1" applyFont="1" applyFill="1" applyBorder="1" applyAlignment="1" applyProtection="1">
      <alignment horizontal="center" vertical="center" wrapText="1"/>
    </xf>
    <xf numFmtId="0" fontId="8" fillId="0" borderId="147" xfId="2" applyNumberFormat="1" applyFont="1" applyFill="1" applyBorder="1" applyAlignment="1" applyProtection="1">
      <alignment horizontal="center" vertical="center" wrapText="1"/>
    </xf>
    <xf numFmtId="0" fontId="8" fillId="0" borderId="159" xfId="2" applyNumberFormat="1" applyFont="1" applyFill="1" applyBorder="1" applyAlignment="1" applyProtection="1">
      <alignment horizontal="center" vertical="center" wrapText="1"/>
    </xf>
    <xf numFmtId="0" fontId="8" fillId="0" borderId="148" xfId="2" applyNumberFormat="1" applyFont="1" applyFill="1" applyBorder="1" applyAlignment="1" applyProtection="1">
      <alignment horizontal="center" vertical="center" wrapText="1"/>
    </xf>
    <xf numFmtId="0" fontId="8" fillId="0" borderId="160" xfId="2" applyNumberFormat="1" applyFont="1" applyFill="1" applyBorder="1" applyAlignment="1" applyProtection="1">
      <alignment horizontal="center" vertical="center"/>
      <protection locked="0"/>
    </xf>
    <xf numFmtId="0" fontId="8" fillId="0" borderId="84" xfId="2" applyNumberFormat="1" applyFont="1" applyFill="1" applyBorder="1" applyAlignment="1" applyProtection="1">
      <alignment horizontal="center" vertical="center"/>
      <protection locked="0"/>
    </xf>
    <xf numFmtId="0" fontId="8" fillId="0" borderId="161" xfId="2" applyNumberFormat="1" applyFont="1" applyFill="1" applyBorder="1" applyAlignment="1" applyProtection="1">
      <alignment horizontal="center" vertical="center"/>
      <protection locked="0"/>
    </xf>
    <xf numFmtId="0" fontId="8" fillId="0" borderId="38" xfId="2" applyNumberFormat="1" applyFont="1" applyFill="1" applyBorder="1" applyAlignment="1" applyProtection="1">
      <alignment horizontal="center" vertical="center"/>
    </xf>
    <xf numFmtId="0" fontId="8" fillId="0" borderId="160" xfId="2" applyNumberFormat="1" applyFont="1" applyFill="1" applyBorder="1" applyAlignment="1" applyProtection="1">
      <alignment horizontal="center" vertical="center"/>
    </xf>
    <xf numFmtId="0" fontId="8" fillId="0" borderId="161" xfId="2" applyNumberFormat="1" applyFont="1" applyFill="1" applyBorder="1" applyAlignment="1" applyProtection="1">
      <alignment horizontal="center" vertical="center" wrapText="1"/>
    </xf>
    <xf numFmtId="0" fontId="8" fillId="0" borderId="100" xfId="2" applyNumberFormat="1" applyFont="1" applyFill="1" applyBorder="1" applyAlignment="1" applyProtection="1">
      <alignment horizontal="center" vertical="center"/>
      <protection locked="0"/>
    </xf>
    <xf numFmtId="0" fontId="8" fillId="0" borderId="101" xfId="2" applyNumberFormat="1" applyFont="1" applyFill="1" applyBorder="1" applyAlignment="1" applyProtection="1">
      <alignment horizontal="center" vertical="center"/>
      <protection locked="0"/>
    </xf>
    <xf numFmtId="0" fontId="8" fillId="0" borderId="111" xfId="2" applyNumberFormat="1" applyFont="1" applyFill="1" applyBorder="1" applyAlignment="1" applyProtection="1">
      <alignment horizontal="center" vertical="center"/>
      <protection locked="0"/>
    </xf>
    <xf numFmtId="0" fontId="8" fillId="0" borderId="48" xfId="2" applyNumberFormat="1" applyFont="1" applyFill="1" applyBorder="1" applyAlignment="1" applyProtection="1">
      <alignment horizontal="center" vertical="center"/>
      <protection locked="0"/>
    </xf>
    <xf numFmtId="0" fontId="8" fillId="0" borderId="147" xfId="2" applyNumberFormat="1" applyFont="1" applyFill="1" applyBorder="1" applyAlignment="1" applyProtection="1">
      <alignment horizontal="center" vertical="center"/>
      <protection locked="0"/>
    </xf>
    <xf numFmtId="0" fontId="7" fillId="0" borderId="136" xfId="2" applyFont="1" applyFill="1" applyBorder="1" applyAlignment="1" applyProtection="1">
      <alignment horizontal="center" vertical="center"/>
      <protection locked="0"/>
    </xf>
    <xf numFmtId="0" fontId="7" fillId="0" borderId="137" xfId="2" applyFont="1" applyFill="1" applyBorder="1" applyAlignment="1" applyProtection="1">
      <alignment horizontal="center" vertical="center"/>
      <protection locked="0"/>
    </xf>
    <xf numFmtId="164" fontId="7" fillId="0" borderId="137" xfId="2" applyNumberFormat="1" applyFont="1" applyFill="1" applyBorder="1" applyAlignment="1" applyProtection="1">
      <alignment horizontal="center" vertical="center"/>
      <protection locked="0"/>
    </xf>
    <xf numFmtId="164" fontId="8" fillId="2" borderId="51" xfId="2" applyNumberFormat="1" applyFont="1" applyFill="1" applyBorder="1" applyAlignment="1" applyProtection="1">
      <alignment horizontal="center" vertical="center"/>
    </xf>
    <xf numFmtId="164" fontId="8" fillId="2" borderId="52" xfId="2" applyNumberFormat="1" applyFont="1" applyFill="1" applyBorder="1" applyAlignment="1" applyProtection="1">
      <alignment horizontal="center" vertical="center"/>
    </xf>
    <xf numFmtId="164" fontId="8" fillId="2" borderId="137" xfId="2" applyNumberFormat="1" applyFont="1" applyFill="1" applyBorder="1" applyAlignment="1" applyProtection="1">
      <alignment horizontal="center" vertical="center"/>
    </xf>
    <xf numFmtId="0" fontId="8" fillId="2" borderId="10" xfId="2" applyFont="1" applyFill="1" applyBorder="1" applyAlignment="1" applyProtection="1">
      <alignment horizontal="center" vertical="center"/>
    </xf>
    <xf numFmtId="164" fontId="8" fillId="2" borderId="28" xfId="2" applyNumberFormat="1" applyFont="1" applyFill="1" applyBorder="1" applyAlignment="1" applyProtection="1">
      <alignment horizontal="center" vertical="center"/>
    </xf>
    <xf numFmtId="0" fontId="8" fillId="0" borderId="54" xfId="2" applyFont="1" applyFill="1" applyBorder="1" applyAlignment="1" applyProtection="1">
      <alignment horizontal="center" vertical="center" wrapText="1"/>
    </xf>
    <xf numFmtId="0" fontId="8" fillId="0" borderId="52" xfId="2" applyFont="1" applyFill="1" applyBorder="1" applyAlignment="1" applyProtection="1">
      <alignment horizontal="center" vertical="center" wrapText="1"/>
    </xf>
    <xf numFmtId="164" fontId="8" fillId="0" borderId="47" xfId="2" applyNumberFormat="1" applyFont="1" applyFill="1" applyBorder="1" applyAlignment="1" applyProtection="1">
      <alignment horizontal="center" vertical="center" wrapText="1"/>
    </xf>
    <xf numFmtId="164" fontId="8" fillId="2" borderId="52" xfId="2" applyNumberFormat="1" applyFont="1" applyFill="1" applyBorder="1" applyAlignment="1" applyProtection="1">
      <alignment horizontal="center" vertical="center" wrapText="1"/>
    </xf>
    <xf numFmtId="164" fontId="8" fillId="0" borderId="0" xfId="2" applyNumberFormat="1" applyFont="1" applyFill="1" applyBorder="1" applyAlignment="1" applyProtection="1">
      <alignment horizontal="center" vertical="center"/>
    </xf>
    <xf numFmtId="164" fontId="8" fillId="0" borderId="14" xfId="2" applyNumberFormat="1" applyFont="1" applyFill="1" applyBorder="1" applyAlignment="1" applyProtection="1">
      <alignment horizontal="center" vertical="center"/>
    </xf>
    <xf numFmtId="164" fontId="8" fillId="0" borderId="14" xfId="2" applyNumberFormat="1" applyFont="1" applyFill="1" applyBorder="1" applyAlignment="1" applyProtection="1">
      <alignment horizontal="center" vertical="center" wrapText="1"/>
    </xf>
    <xf numFmtId="164" fontId="8" fillId="2" borderId="14" xfId="2" applyNumberFormat="1" applyFont="1" applyFill="1" applyBorder="1" applyAlignment="1" applyProtection="1">
      <alignment horizontal="center" vertical="center"/>
    </xf>
    <xf numFmtId="0" fontId="8" fillId="2" borderId="14" xfId="2" applyFont="1" applyFill="1" applyBorder="1" applyAlignment="1" applyProtection="1">
      <alignment horizontal="center" vertical="center"/>
    </xf>
    <xf numFmtId="0" fontId="7" fillId="0" borderId="55" xfId="2" applyFont="1" applyFill="1" applyBorder="1" applyAlignment="1" applyProtection="1">
      <alignment horizontal="center" vertical="center"/>
      <protection locked="0"/>
    </xf>
    <xf numFmtId="164" fontId="7" fillId="0" borderId="50" xfId="2" applyNumberFormat="1" applyFont="1" applyFill="1" applyBorder="1" applyAlignment="1" applyProtection="1">
      <alignment horizontal="center" vertical="center"/>
      <protection locked="0"/>
    </xf>
    <xf numFmtId="164" fontId="8" fillId="0" borderId="50" xfId="2" applyNumberFormat="1" applyFont="1" applyFill="1" applyBorder="1" applyAlignment="1" applyProtection="1">
      <alignment horizontal="center" vertical="center"/>
    </xf>
    <xf numFmtId="164" fontId="8" fillId="0" borderId="47" xfId="2" applyNumberFormat="1" applyFont="1" applyFill="1" applyBorder="1" applyAlignment="1" applyProtection="1">
      <alignment horizontal="center" vertical="center"/>
    </xf>
    <xf numFmtId="164" fontId="8" fillId="2" borderId="35" xfId="2" applyNumberFormat="1" applyFont="1" applyFill="1" applyBorder="1" applyAlignment="1" applyProtection="1">
      <alignment horizontal="center" vertical="center"/>
    </xf>
    <xf numFmtId="164" fontId="8" fillId="2" borderId="35" xfId="2" applyNumberFormat="1" applyFont="1" applyFill="1" applyBorder="1" applyAlignment="1" applyProtection="1">
      <alignment horizontal="center" vertical="center" wrapText="1"/>
    </xf>
    <xf numFmtId="0" fontId="8" fillId="2" borderId="35" xfId="2" applyFont="1" applyFill="1" applyBorder="1" applyAlignment="1" applyProtection="1">
      <alignment horizontal="center" vertical="center"/>
    </xf>
    <xf numFmtId="164" fontId="7" fillId="0" borderId="138" xfId="2" applyNumberFormat="1" applyFont="1" applyFill="1" applyBorder="1" applyAlignment="1" applyProtection="1">
      <alignment horizontal="center" vertical="center"/>
      <protection locked="0"/>
    </xf>
    <xf numFmtId="164" fontId="8" fillId="2" borderId="49" xfId="2" applyNumberFormat="1" applyFont="1" applyFill="1" applyBorder="1" applyAlignment="1" applyProtection="1">
      <alignment horizontal="center" vertical="center"/>
    </xf>
    <xf numFmtId="164" fontId="8" fillId="2" borderId="47" xfId="2" applyNumberFormat="1" applyFont="1" applyFill="1" applyBorder="1" applyAlignment="1" applyProtection="1">
      <alignment horizontal="center" vertical="center"/>
    </xf>
    <xf numFmtId="164" fontId="8" fillId="2" borderId="47" xfId="2" applyNumberFormat="1" applyFont="1" applyFill="1" applyBorder="1" applyAlignment="1" applyProtection="1">
      <alignment horizontal="center" vertical="center" wrapText="1"/>
    </xf>
    <xf numFmtId="164" fontId="8" fillId="2" borderId="138" xfId="2" applyNumberFormat="1" applyFont="1" applyFill="1" applyBorder="1" applyAlignment="1" applyProtection="1">
      <alignment horizontal="center" vertical="center"/>
    </xf>
    <xf numFmtId="0" fontId="4" fillId="0" borderId="0" xfId="2" applyFont="1"/>
    <xf numFmtId="0" fontId="4" fillId="0" borderId="1" xfId="2" applyFont="1" applyBorder="1"/>
    <xf numFmtId="0" fontId="4" fillId="0" borderId="2" xfId="2" applyFont="1" applyBorder="1"/>
    <xf numFmtId="0" fontId="4" fillId="0" borderId="3" xfId="2" applyFont="1" applyBorder="1"/>
    <xf numFmtId="0" fontId="4" fillId="0" borderId="5" xfId="2" applyFont="1" applyBorder="1"/>
    <xf numFmtId="0" fontId="4" fillId="0" borderId="0" xfId="2" applyFont="1" applyBorder="1"/>
    <xf numFmtId="0" fontId="4" fillId="0" borderId="6" xfId="2" applyFont="1" applyBorder="1"/>
    <xf numFmtId="0" fontId="7" fillId="0" borderId="5" xfId="2" applyFont="1" applyBorder="1"/>
    <xf numFmtId="0" fontId="7" fillId="0" borderId="0" xfId="2" applyFont="1" applyBorder="1"/>
    <xf numFmtId="0" fontId="8" fillId="0" borderId="0" xfId="2" applyFont="1" applyBorder="1"/>
    <xf numFmtId="0" fontId="7" fillId="0" borderId="6" xfId="2" applyFont="1" applyBorder="1"/>
    <xf numFmtId="0" fontId="7" fillId="0" borderId="63" xfId="2" applyFont="1" applyBorder="1"/>
    <xf numFmtId="0" fontId="7" fillId="0" borderId="4" xfId="2" applyFont="1" applyBorder="1"/>
    <xf numFmtId="0" fontId="7" fillId="0" borderId="81" xfId="2" applyFont="1" applyBorder="1"/>
    <xf numFmtId="0" fontId="7" fillId="0" borderId="38" xfId="2" applyFont="1" applyBorder="1"/>
    <xf numFmtId="0" fontId="7" fillId="0" borderId="11" xfId="2" applyFont="1" applyBorder="1"/>
    <xf numFmtId="0" fontId="7" fillId="0" borderId="12" xfId="2" applyFont="1" applyBorder="1"/>
    <xf numFmtId="0" fontId="7" fillId="0" borderId="92" xfId="2" applyFont="1" applyBorder="1"/>
    <xf numFmtId="0" fontId="7" fillId="0" borderId="13" xfId="2" applyFont="1" applyBorder="1"/>
    <xf numFmtId="0" fontId="10" fillId="0" borderId="0" xfId="2" applyFont="1"/>
    <xf numFmtId="0" fontId="16" fillId="0" borderId="0" xfId="2" applyFont="1"/>
    <xf numFmtId="0" fontId="7" fillId="0" borderId="8" xfId="2" applyFont="1" applyBorder="1"/>
    <xf numFmtId="0" fontId="7" fillId="0" borderId="95" xfId="2" applyFont="1" applyBorder="1"/>
    <xf numFmtId="0" fontId="7" fillId="0" borderId="6" xfId="2" applyFont="1" applyBorder="1" applyAlignment="1"/>
    <xf numFmtId="0" fontId="7" fillId="0" borderId="148" xfId="2" applyFont="1" applyBorder="1" applyAlignment="1" applyProtection="1">
      <alignment horizontal="center" vertical="center"/>
      <protection locked="0"/>
    </xf>
    <xf numFmtId="0" fontId="7" fillId="0" borderId="80" xfId="2" applyFont="1" applyBorder="1" applyAlignment="1" applyProtection="1">
      <alignment horizontal="center" vertical="center"/>
      <protection locked="0"/>
    </xf>
    <xf numFmtId="9" fontId="8" fillId="2" borderId="136" xfId="7" applyNumberFormat="1" applyFont="1" applyFill="1" applyBorder="1" applyAlignment="1" applyProtection="1">
      <alignment horizontal="center" vertical="center"/>
    </xf>
    <xf numFmtId="9" fontId="8" fillId="2" borderId="137" xfId="7" applyNumberFormat="1" applyFont="1" applyFill="1" applyBorder="1" applyAlignment="1" applyProtection="1">
      <alignment horizontal="center" vertical="center"/>
    </xf>
    <xf numFmtId="0" fontId="17" fillId="0" borderId="0" xfId="8"/>
    <xf numFmtId="0" fontId="17" fillId="2" borderId="0" xfId="8" applyFill="1"/>
    <xf numFmtId="0" fontId="17" fillId="2" borderId="99" xfId="8" applyFill="1" applyBorder="1"/>
    <xf numFmtId="0" fontId="3" fillId="0" borderId="0" xfId="8" applyFont="1"/>
    <xf numFmtId="0" fontId="3" fillId="2" borderId="0" xfId="8" applyFont="1" applyFill="1"/>
    <xf numFmtId="0" fontId="3" fillId="2" borderId="99" xfId="8" applyFont="1" applyFill="1" applyBorder="1" applyAlignment="1">
      <alignment horizontal="center"/>
    </xf>
    <xf numFmtId="0" fontId="17" fillId="2" borderId="6" xfId="8" applyFill="1" applyBorder="1"/>
    <xf numFmtId="0" fontId="17" fillId="2" borderId="0" xfId="8" applyFill="1" applyBorder="1"/>
    <xf numFmtId="0" fontId="17" fillId="2" borderId="5" xfId="8" applyFill="1" applyBorder="1"/>
    <xf numFmtId="0" fontId="17" fillId="2" borderId="35" xfId="8" applyFill="1" applyBorder="1"/>
    <xf numFmtId="0" fontId="5" fillId="2" borderId="0" xfId="8" applyFont="1" applyFill="1" applyBorder="1"/>
    <xf numFmtId="0" fontId="5" fillId="2" borderId="0" xfId="8" applyFont="1" applyFill="1" applyBorder="1" applyAlignment="1">
      <alignment horizontal="left"/>
    </xf>
    <xf numFmtId="0" fontId="17" fillId="2" borderId="3" xfId="8" applyFill="1" applyBorder="1"/>
    <xf numFmtId="0" fontId="17" fillId="2" borderId="2" xfId="8" applyFill="1" applyBorder="1"/>
    <xf numFmtId="0" fontId="17" fillId="2" borderId="1" xfId="8" applyFill="1" applyBorder="1"/>
    <xf numFmtId="164" fontId="8" fillId="2" borderId="67" xfId="2" applyNumberFormat="1" applyFont="1" applyFill="1" applyBorder="1" applyAlignment="1" applyProtection="1">
      <alignment horizontal="center" vertical="center"/>
    </xf>
    <xf numFmtId="0" fontId="8" fillId="2" borderId="67" xfId="2" applyFont="1" applyFill="1" applyBorder="1" applyAlignment="1" applyProtection="1">
      <alignment horizontal="center" vertical="center"/>
    </xf>
    <xf numFmtId="0" fontId="8" fillId="2" borderId="159" xfId="2" applyFont="1" applyFill="1" applyBorder="1" applyAlignment="1" applyProtection="1">
      <alignment horizontal="center" vertical="center"/>
    </xf>
    <xf numFmtId="0" fontId="8" fillId="2" borderId="103" xfId="2" applyFont="1" applyFill="1" applyBorder="1" applyAlignment="1" applyProtection="1">
      <alignment horizontal="center" vertical="center"/>
    </xf>
    <xf numFmtId="0" fontId="8" fillId="2" borderId="111" xfId="2" applyFont="1" applyFill="1" applyBorder="1" applyAlignment="1" applyProtection="1">
      <alignment horizontal="center" vertical="center"/>
    </xf>
    <xf numFmtId="0" fontId="8" fillId="2" borderId="69" xfId="2" applyFont="1" applyFill="1" applyBorder="1" applyAlignment="1" applyProtection="1">
      <alignment horizontal="center" vertical="center"/>
      <protection locked="0"/>
    </xf>
    <xf numFmtId="0" fontId="8" fillId="2" borderId="68" xfId="2" applyFont="1" applyFill="1" applyBorder="1" applyAlignment="1" applyProtection="1">
      <alignment horizontal="center" vertical="center"/>
      <protection locked="0"/>
    </xf>
    <xf numFmtId="0" fontId="7" fillId="0" borderId="80" xfId="2" applyFont="1" applyFill="1" applyBorder="1" applyAlignment="1" applyProtection="1">
      <alignment horizontal="center" vertical="center"/>
      <protection locked="0"/>
    </xf>
    <xf numFmtId="0" fontId="7" fillId="0" borderId="148" xfId="2" applyFont="1" applyFill="1" applyBorder="1" applyAlignment="1" applyProtection="1">
      <alignment horizontal="center" vertical="center"/>
      <protection locked="0"/>
    </xf>
    <xf numFmtId="0" fontId="8" fillId="2" borderId="56" xfId="2" applyFont="1" applyFill="1" applyBorder="1" applyAlignment="1" applyProtection="1">
      <alignment horizontal="center" vertical="center"/>
      <protection locked="0"/>
    </xf>
    <xf numFmtId="0" fontId="8" fillId="2" borderId="154" xfId="2" applyFont="1" applyFill="1" applyBorder="1" applyAlignment="1" applyProtection="1">
      <alignment horizontal="center" vertical="center"/>
    </xf>
    <xf numFmtId="0" fontId="8" fillId="2" borderId="102" xfId="2" applyFont="1" applyFill="1" applyBorder="1" applyAlignment="1" applyProtection="1">
      <alignment horizontal="center" vertical="center"/>
    </xf>
    <xf numFmtId="0" fontId="8" fillId="0" borderId="0" xfId="2" applyFont="1" applyFill="1" applyBorder="1" applyAlignment="1" applyProtection="1">
      <alignment vertical="center"/>
    </xf>
    <xf numFmtId="0" fontId="11" fillId="2" borderId="38" xfId="2" applyFont="1" applyFill="1" applyBorder="1" applyAlignment="1" applyProtection="1">
      <alignment horizontal="center"/>
    </xf>
    <xf numFmtId="0" fontId="11" fillId="2" borderId="0" xfId="2" applyFont="1" applyFill="1" applyBorder="1" applyAlignment="1" applyProtection="1">
      <alignment horizontal="center"/>
    </xf>
    <xf numFmtId="0" fontId="11" fillId="2" borderId="36" xfId="2" applyFont="1" applyFill="1" applyBorder="1" applyAlignment="1" applyProtection="1">
      <alignment horizontal="center" vertical="center"/>
    </xf>
    <xf numFmtId="0" fontId="11" fillId="2" borderId="35" xfId="2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left" vertical="center"/>
    </xf>
    <xf numFmtId="0" fontId="8" fillId="0" borderId="48" xfId="1" applyFont="1" applyFill="1" applyBorder="1" applyAlignment="1" applyProtection="1">
      <alignment horizontal="center" vertical="center"/>
    </xf>
    <xf numFmtId="0" fontId="8" fillId="2" borderId="56" xfId="2" applyFont="1" applyFill="1" applyBorder="1" applyAlignment="1" applyProtection="1">
      <alignment horizontal="center" vertical="center" wrapText="1"/>
    </xf>
    <xf numFmtId="0" fontId="8" fillId="2" borderId="56" xfId="2" applyFont="1" applyFill="1" applyBorder="1" applyAlignment="1" applyProtection="1">
      <alignment horizontal="center" vertical="center"/>
    </xf>
    <xf numFmtId="164" fontId="8" fillId="2" borderId="56" xfId="2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right" vertical="center"/>
    </xf>
    <xf numFmtId="0" fontId="8" fillId="2" borderId="146" xfId="2" applyFont="1" applyFill="1" applyBorder="1" applyAlignment="1" applyProtection="1">
      <alignment horizontal="center" vertical="center"/>
    </xf>
    <xf numFmtId="0" fontId="8" fillId="2" borderId="48" xfId="2" applyFont="1" applyFill="1" applyBorder="1" applyAlignment="1" applyProtection="1">
      <alignment horizontal="center" vertical="center"/>
    </xf>
    <xf numFmtId="0" fontId="8" fillId="0" borderId="48" xfId="2" applyFont="1" applyBorder="1" applyAlignment="1" applyProtection="1">
      <alignment horizontal="center" vertical="center"/>
    </xf>
    <xf numFmtId="0" fontId="8" fillId="2" borderId="31" xfId="2" applyFont="1" applyFill="1" applyBorder="1" applyAlignment="1" applyProtection="1">
      <alignment horizontal="center" vertical="center"/>
    </xf>
    <xf numFmtId="0" fontId="8" fillId="2" borderId="80" xfId="2" applyFont="1" applyFill="1" applyBorder="1" applyAlignment="1" applyProtection="1">
      <alignment horizontal="center" vertical="center"/>
    </xf>
    <xf numFmtId="0" fontId="8" fillId="2" borderId="66" xfId="2" applyFont="1" applyFill="1" applyBorder="1" applyAlignment="1" applyProtection="1">
      <alignment horizontal="center" vertical="center"/>
    </xf>
    <xf numFmtId="0" fontId="8" fillId="2" borderId="67" xfId="2" applyFont="1" applyFill="1" applyBorder="1" applyAlignment="1" applyProtection="1">
      <alignment horizontal="center" vertical="center"/>
      <protection locked="0"/>
    </xf>
    <xf numFmtId="0" fontId="8" fillId="2" borderId="32" xfId="2" applyFont="1" applyFill="1" applyBorder="1" applyAlignment="1" applyProtection="1">
      <alignment horizontal="center" vertical="center"/>
      <protection locked="0"/>
    </xf>
    <xf numFmtId="0" fontId="8" fillId="2" borderId="31" xfId="2" applyFont="1" applyFill="1" applyBorder="1" applyAlignment="1" applyProtection="1">
      <alignment horizontal="center" vertical="center" wrapText="1"/>
    </xf>
    <xf numFmtId="164" fontId="8" fillId="2" borderId="31" xfId="2" applyNumberFormat="1" applyFont="1" applyFill="1" applyBorder="1" applyAlignment="1" applyProtection="1">
      <alignment horizontal="center" vertical="center"/>
    </xf>
    <xf numFmtId="0" fontId="8" fillId="2" borderId="77" xfId="2" applyFont="1" applyFill="1" applyBorder="1" applyAlignment="1" applyProtection="1">
      <alignment horizontal="center" vertical="center"/>
    </xf>
    <xf numFmtId="0" fontId="8" fillId="0" borderId="56" xfId="2" applyFont="1" applyFill="1" applyBorder="1" applyAlignment="1" applyProtection="1">
      <alignment horizontal="center" vertical="center" wrapText="1"/>
    </xf>
    <xf numFmtId="0" fontId="8" fillId="0" borderId="68" xfId="2" applyFont="1" applyFill="1" applyBorder="1" applyAlignment="1" applyProtection="1">
      <alignment horizontal="center" vertical="center" wrapText="1"/>
    </xf>
    <xf numFmtId="0" fontId="8" fillId="2" borderId="110" xfId="2" applyFont="1" applyFill="1" applyBorder="1" applyAlignment="1" applyProtection="1">
      <alignment horizontal="center" vertical="center"/>
    </xf>
    <xf numFmtId="0" fontId="8" fillId="2" borderId="91" xfId="2" applyFont="1" applyFill="1" applyBorder="1" applyAlignment="1" applyProtection="1">
      <alignment horizontal="center" vertical="center"/>
    </xf>
    <xf numFmtId="0" fontId="8" fillId="0" borderId="152" xfId="2" applyNumberFormat="1" applyFont="1" applyFill="1" applyBorder="1" applyAlignment="1" applyProtection="1">
      <alignment horizontal="center" vertical="center"/>
      <protection locked="0"/>
    </xf>
    <xf numFmtId="0" fontId="8" fillId="0" borderId="31" xfId="2" applyNumberFormat="1" applyFont="1" applyFill="1" applyBorder="1" applyAlignment="1" applyProtection="1">
      <alignment horizontal="center" vertical="center"/>
      <protection locked="0"/>
    </xf>
    <xf numFmtId="0" fontId="8" fillId="2" borderId="152" xfId="2" applyFont="1" applyFill="1" applyBorder="1" applyAlignment="1" applyProtection="1">
      <alignment horizontal="center" vertical="center" wrapText="1"/>
    </xf>
    <xf numFmtId="0" fontId="8" fillId="2" borderId="101" xfId="2" applyFont="1" applyFill="1" applyBorder="1" applyAlignment="1" applyProtection="1">
      <alignment horizontal="center" vertical="center" wrapText="1"/>
    </xf>
    <xf numFmtId="0" fontId="8" fillId="2" borderId="80" xfId="2" applyFont="1" applyFill="1" applyBorder="1" applyAlignment="1" applyProtection="1">
      <alignment horizontal="center" vertical="center" wrapText="1"/>
    </xf>
    <xf numFmtId="0" fontId="0" fillId="5" borderId="100" xfId="0" applyFill="1" applyBorder="1" applyAlignment="1">
      <alignment horizontal="center" vertical="center"/>
    </xf>
    <xf numFmtId="0" fontId="0" fillId="5" borderId="101" xfId="0" applyFill="1" applyBorder="1" applyAlignment="1">
      <alignment horizontal="center" vertical="center"/>
    </xf>
    <xf numFmtId="0" fontId="4" fillId="2" borderId="10" xfId="2" applyFont="1" applyFill="1" applyBorder="1" applyAlignment="1" applyProtection="1">
      <alignment horizontal="center"/>
      <protection locked="0"/>
    </xf>
    <xf numFmtId="0" fontId="8" fillId="2" borderId="126" xfId="2" applyFont="1" applyFill="1" applyBorder="1" applyAlignment="1" applyProtection="1">
      <alignment horizontal="center" vertical="center" wrapText="1"/>
    </xf>
    <xf numFmtId="0" fontId="8" fillId="2" borderId="127" xfId="2" applyFont="1" applyFill="1" applyBorder="1" applyAlignment="1" applyProtection="1">
      <alignment horizontal="center" vertical="center" wrapText="1"/>
    </xf>
    <xf numFmtId="0" fontId="8" fillId="4" borderId="104" xfId="1" applyFont="1" applyFill="1" applyBorder="1" applyAlignment="1" applyProtection="1">
      <alignment horizontal="center" vertical="center"/>
    </xf>
    <xf numFmtId="0" fontId="8" fillId="4" borderId="28" xfId="1" applyFont="1" applyFill="1" applyBorder="1" applyAlignment="1" applyProtection="1">
      <alignment horizontal="center" vertical="center"/>
    </xf>
    <xf numFmtId="0" fontId="8" fillId="4" borderId="112" xfId="1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7" xfId="0" applyFont="1" applyFill="1" applyBorder="1" applyAlignment="1" applyProtection="1">
      <alignment horizontal="center" vertical="center"/>
    </xf>
    <xf numFmtId="0" fontId="8" fillId="0" borderId="44" xfId="0" applyFont="1" applyFill="1" applyBorder="1" applyAlignment="1" applyProtection="1">
      <alignment horizontal="center" vertical="center"/>
    </xf>
    <xf numFmtId="0" fontId="8" fillId="0" borderId="86" xfId="0" applyFont="1" applyFill="1" applyBorder="1" applyAlignment="1" applyProtection="1">
      <alignment horizontal="center" vertical="center"/>
    </xf>
    <xf numFmtId="0" fontId="8" fillId="0" borderId="27" xfId="0" applyFont="1" applyFill="1" applyBorder="1" applyAlignment="1" applyProtection="1">
      <alignment horizontal="center" vertical="center"/>
    </xf>
    <xf numFmtId="0" fontId="7" fillId="0" borderId="53" xfId="2" applyFont="1" applyBorder="1" applyAlignment="1" applyProtection="1">
      <alignment horizontal="center" vertical="center"/>
      <protection locked="0"/>
    </xf>
    <xf numFmtId="0" fontId="7" fillId="0" borderId="45" xfId="2" applyFont="1" applyBorder="1" applyAlignment="1" applyProtection="1">
      <alignment horizontal="center" vertical="center"/>
      <protection locked="0"/>
    </xf>
    <xf numFmtId="0" fontId="7" fillId="0" borderId="50" xfId="2" applyFont="1" applyBorder="1" applyAlignment="1" applyProtection="1">
      <alignment horizontal="center" vertical="center"/>
      <protection locked="0"/>
    </xf>
    <xf numFmtId="0" fontId="7" fillId="0" borderId="112" xfId="2" applyFont="1" applyBorder="1" applyAlignment="1" applyProtection="1">
      <alignment horizontal="center" vertical="center"/>
      <protection locked="0"/>
    </xf>
    <xf numFmtId="0" fontId="7" fillId="0" borderId="26" xfId="2" applyFont="1" applyBorder="1" applyAlignment="1" applyProtection="1">
      <alignment horizontal="center" vertical="center"/>
      <protection locked="0"/>
    </xf>
    <xf numFmtId="0" fontId="7" fillId="0" borderId="43" xfId="2" applyFont="1" applyBorder="1" applyAlignment="1" applyProtection="1">
      <alignment horizontal="center" vertical="center"/>
      <protection locked="0"/>
    </xf>
    <xf numFmtId="0" fontId="7" fillId="0" borderId="55" xfId="2" applyFont="1" applyBorder="1" applyAlignment="1" applyProtection="1">
      <alignment horizontal="center" vertical="center"/>
      <protection locked="0"/>
    </xf>
    <xf numFmtId="0" fontId="7" fillId="0" borderId="134" xfId="2" applyFont="1" applyBorder="1" applyAlignment="1" applyProtection="1">
      <alignment horizontal="center" vertical="center"/>
      <protection locked="0"/>
    </xf>
    <xf numFmtId="0" fontId="8" fillId="4" borderId="64" xfId="1" applyFont="1" applyFill="1" applyBorder="1" applyAlignment="1" applyProtection="1">
      <alignment horizontal="center" vertical="center"/>
    </xf>
    <xf numFmtId="0" fontId="8" fillId="4" borderId="10" xfId="1" applyFont="1" applyFill="1" applyBorder="1" applyAlignment="1" applyProtection="1">
      <alignment horizontal="center" vertical="center"/>
    </xf>
    <xf numFmtId="0" fontId="8" fillId="4" borderId="45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left" vertical="center"/>
    </xf>
    <xf numFmtId="0" fontId="8" fillId="4" borderId="110" xfId="1" applyFont="1" applyFill="1" applyBorder="1" applyAlignment="1" applyProtection="1">
      <alignment horizontal="center" vertical="center"/>
    </xf>
    <xf numFmtId="0" fontId="8" fillId="4" borderId="56" xfId="1" applyFont="1" applyFill="1" applyBorder="1" applyAlignment="1" applyProtection="1">
      <alignment horizontal="center" vertical="center"/>
    </xf>
    <xf numFmtId="0" fontId="8" fillId="4" borderId="88" xfId="1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/>
      <protection locked="0"/>
    </xf>
    <xf numFmtId="0" fontId="5" fillId="0" borderId="4" xfId="1" applyFont="1" applyFill="1" applyBorder="1" applyAlignment="1" applyProtection="1">
      <alignment horizontal="center" vertical="center"/>
      <protection locked="0"/>
    </xf>
    <xf numFmtId="0" fontId="5" fillId="0" borderId="81" xfId="1" applyFont="1" applyFill="1" applyBorder="1" applyAlignment="1" applyProtection="1">
      <alignment horizontal="center" vertical="center"/>
      <protection locked="0"/>
    </xf>
    <xf numFmtId="0" fontId="5" fillId="0" borderId="7" xfId="1" applyFont="1" applyFill="1" applyBorder="1" applyAlignment="1" applyProtection="1">
      <alignment horizontal="center" vertical="center"/>
      <protection locked="0"/>
    </xf>
    <xf numFmtId="0" fontId="5" fillId="0" borderId="106" xfId="1" applyFont="1" applyFill="1" applyBorder="1" applyAlignment="1" applyProtection="1">
      <alignment horizontal="center" vertical="center"/>
      <protection locked="0"/>
    </xf>
    <xf numFmtId="0" fontId="5" fillId="0" borderId="9" xfId="1" applyFont="1" applyFill="1" applyBorder="1" applyAlignment="1" applyProtection="1">
      <alignment horizontal="center" vertical="center"/>
      <protection locked="0"/>
    </xf>
    <xf numFmtId="0" fontId="5" fillId="0" borderId="107" xfId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 applyProtection="1">
      <alignment horizontal="center" vertical="center"/>
    </xf>
    <xf numFmtId="0" fontId="7" fillId="0" borderId="7" xfId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 applyProtection="1">
      <alignment horizontal="right" vertical="center"/>
    </xf>
    <xf numFmtId="0" fontId="4" fillId="2" borderId="7" xfId="2" applyFont="1" applyFill="1" applyBorder="1" applyAlignment="1" applyProtection="1">
      <alignment horizontal="center"/>
      <protection locked="0"/>
    </xf>
    <xf numFmtId="0" fontId="8" fillId="0" borderId="44" xfId="2" applyFont="1" applyFill="1" applyBorder="1" applyAlignment="1" applyProtection="1">
      <alignment horizontal="center" vertical="center" wrapText="1"/>
    </xf>
    <xf numFmtId="0" fontId="8" fillId="4" borderId="108" xfId="0" applyFont="1" applyFill="1" applyBorder="1" applyAlignment="1" applyProtection="1">
      <alignment horizontal="center" vertical="center"/>
    </xf>
    <xf numFmtId="0" fontId="8" fillId="4" borderId="44" xfId="0" applyFont="1" applyFill="1" applyBorder="1" applyAlignment="1" applyProtection="1">
      <alignment horizontal="center" vertical="center"/>
    </xf>
    <xf numFmtId="0" fontId="8" fillId="0" borderId="26" xfId="0" applyFont="1" applyFill="1" applyBorder="1" applyAlignment="1" applyProtection="1">
      <alignment horizontal="center" vertical="center"/>
    </xf>
    <xf numFmtId="0" fontId="8" fillId="0" borderId="26" xfId="2" applyFont="1" applyFill="1" applyBorder="1" applyAlignment="1" applyProtection="1">
      <alignment horizontal="center"/>
    </xf>
    <xf numFmtId="0" fontId="8" fillId="0" borderId="44" xfId="2" applyFont="1" applyFill="1" applyBorder="1" applyAlignment="1" applyProtection="1">
      <alignment horizontal="center"/>
    </xf>
    <xf numFmtId="0" fontId="8" fillId="0" borderId="63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" vertical="center"/>
    </xf>
    <xf numFmtId="0" fontId="8" fillId="0" borderId="128" xfId="0" applyFont="1" applyFill="1" applyBorder="1" applyAlignment="1" applyProtection="1">
      <alignment horizontal="center" vertical="center"/>
    </xf>
    <xf numFmtId="0" fontId="12" fillId="2" borderId="129" xfId="2" applyFont="1" applyFill="1" applyBorder="1" applyAlignment="1" applyProtection="1">
      <alignment horizontal="center"/>
    </xf>
    <xf numFmtId="0" fontId="12" fillId="2" borderId="61" xfId="2" applyFont="1" applyFill="1" applyBorder="1" applyAlignment="1" applyProtection="1">
      <alignment horizontal="center"/>
    </xf>
    <xf numFmtId="0" fontId="11" fillId="2" borderId="130" xfId="2" applyFont="1" applyFill="1" applyBorder="1" applyAlignment="1" applyProtection="1">
      <alignment horizontal="center" vertical="center"/>
    </xf>
    <xf numFmtId="0" fontId="11" fillId="2" borderId="14" xfId="2" applyFont="1" applyFill="1" applyBorder="1" applyAlignment="1" applyProtection="1">
      <alignment horizontal="center" vertical="center"/>
    </xf>
    <xf numFmtId="0" fontId="11" fillId="2" borderId="23" xfId="2" applyFont="1" applyFill="1" applyBorder="1" applyAlignment="1" applyProtection="1">
      <alignment horizontal="center" vertical="center"/>
    </xf>
    <xf numFmtId="0" fontId="11" fillId="2" borderId="38" xfId="2" applyFont="1" applyFill="1" applyBorder="1" applyAlignment="1" applyProtection="1">
      <alignment horizontal="center" vertical="center"/>
    </xf>
    <xf numFmtId="0" fontId="11" fillId="2" borderId="0" xfId="2" applyFont="1" applyFill="1" applyBorder="1" applyAlignment="1" applyProtection="1">
      <alignment horizontal="center" vertical="center"/>
    </xf>
    <xf numFmtId="0" fontId="11" fillId="2" borderId="24" xfId="2" applyFont="1" applyFill="1" applyBorder="1" applyAlignment="1" applyProtection="1">
      <alignment horizontal="center" vertical="center"/>
    </xf>
    <xf numFmtId="0" fontId="11" fillId="2" borderId="38" xfId="2" applyFont="1" applyFill="1" applyBorder="1" applyAlignment="1" applyProtection="1">
      <alignment horizontal="center"/>
    </xf>
    <xf numFmtId="0" fontId="11" fillId="2" borderId="0" xfId="2" applyFont="1" applyFill="1" applyBorder="1" applyAlignment="1" applyProtection="1">
      <alignment horizontal="center"/>
    </xf>
    <xf numFmtId="0" fontId="11" fillId="2" borderId="24" xfId="2" applyFont="1" applyFill="1" applyBorder="1" applyAlignment="1" applyProtection="1">
      <alignment horizontal="center"/>
    </xf>
    <xf numFmtId="0" fontId="4" fillId="0" borderId="10" xfId="2" applyFont="1" applyBorder="1" applyAlignment="1" applyProtection="1">
      <alignment horizontal="center"/>
      <protection locked="0"/>
    </xf>
    <xf numFmtId="0" fontId="7" fillId="0" borderId="118" xfId="2" applyFont="1" applyBorder="1" applyAlignment="1" applyProtection="1">
      <alignment horizontal="center" vertical="center"/>
      <protection locked="0"/>
    </xf>
    <xf numFmtId="0" fontId="7" fillId="0" borderId="120" xfId="2" applyFont="1" applyBorder="1" applyAlignment="1" applyProtection="1">
      <alignment horizontal="center" vertical="center"/>
      <protection locked="0"/>
    </xf>
    <xf numFmtId="0" fontId="12" fillId="2" borderId="129" xfId="2" applyFont="1" applyFill="1" applyBorder="1" applyAlignment="1" applyProtection="1">
      <alignment horizontal="center" vertical="center"/>
    </xf>
    <xf numFmtId="0" fontId="12" fillId="2" borderId="61" xfId="2" applyFont="1" applyFill="1" applyBorder="1" applyAlignment="1" applyProtection="1">
      <alignment horizontal="center" vertical="center"/>
    </xf>
    <xf numFmtId="20" fontId="11" fillId="2" borderId="38" xfId="2" applyNumberFormat="1" applyFont="1" applyFill="1" applyBorder="1" applyAlignment="1" applyProtection="1">
      <alignment horizontal="center"/>
    </xf>
    <xf numFmtId="20" fontId="11" fillId="2" borderId="0" xfId="2" applyNumberFormat="1" applyFont="1" applyFill="1" applyBorder="1" applyAlignment="1" applyProtection="1">
      <alignment horizontal="center"/>
    </xf>
    <xf numFmtId="20" fontId="11" fillId="2" borderId="24" xfId="2" applyNumberFormat="1" applyFont="1" applyFill="1" applyBorder="1" applyAlignment="1" applyProtection="1">
      <alignment horizontal="center"/>
    </xf>
    <xf numFmtId="0" fontId="11" fillId="2" borderId="36" xfId="2" applyFont="1" applyFill="1" applyBorder="1" applyAlignment="1" applyProtection="1">
      <alignment horizontal="center" vertical="center"/>
    </xf>
    <xf numFmtId="0" fontId="11" fillId="2" borderId="35" xfId="2" applyFont="1" applyFill="1" applyBorder="1" applyAlignment="1" applyProtection="1">
      <alignment horizontal="center" vertical="center"/>
    </xf>
    <xf numFmtId="0" fontId="11" fillId="2" borderId="133" xfId="2" applyFont="1" applyFill="1" applyBorder="1" applyAlignment="1" applyProtection="1">
      <alignment horizontal="center" vertical="center"/>
    </xf>
    <xf numFmtId="0" fontId="8" fillId="2" borderId="61" xfId="2" applyFont="1" applyFill="1" applyBorder="1" applyAlignment="1" applyProtection="1">
      <alignment horizontal="center" vertical="center" wrapText="1"/>
    </xf>
    <xf numFmtId="0" fontId="8" fillId="2" borderId="44" xfId="2" applyFont="1" applyFill="1" applyBorder="1" applyAlignment="1" applyProtection="1">
      <alignment horizontal="center" vertical="center" wrapText="1"/>
    </xf>
    <xf numFmtId="0" fontId="7" fillId="0" borderId="17" xfId="2" applyFont="1" applyBorder="1" applyAlignment="1" applyProtection="1">
      <alignment horizontal="center" vertical="center"/>
      <protection locked="0"/>
    </xf>
    <xf numFmtId="0" fontId="8" fillId="0" borderId="149" xfId="2" applyFont="1" applyFill="1" applyBorder="1" applyAlignment="1" applyProtection="1">
      <alignment horizontal="center" vertical="center"/>
    </xf>
    <xf numFmtId="0" fontId="8" fillId="0" borderId="89" xfId="2" applyFont="1" applyFill="1" applyBorder="1" applyAlignment="1" applyProtection="1">
      <alignment horizontal="center" vertical="center"/>
    </xf>
    <xf numFmtId="0" fontId="8" fillId="0" borderId="179" xfId="2" applyFont="1" applyFill="1" applyBorder="1" applyAlignment="1" applyProtection="1">
      <alignment horizontal="center" vertical="center"/>
    </xf>
    <xf numFmtId="0" fontId="7" fillId="0" borderId="25" xfId="2" applyFont="1" applyBorder="1" applyAlignment="1" applyProtection="1">
      <alignment horizontal="center" vertical="center"/>
      <protection locked="0"/>
    </xf>
    <xf numFmtId="0" fontId="4" fillId="2" borderId="9" xfId="2" applyFont="1" applyFill="1" applyBorder="1" applyAlignment="1" applyProtection="1">
      <alignment horizontal="center"/>
      <protection locked="0"/>
    </xf>
    <xf numFmtId="0" fontId="8" fillId="0" borderId="165" xfId="2" applyFont="1" applyFill="1" applyBorder="1" applyAlignment="1" applyProtection="1">
      <alignment horizontal="center" vertical="center"/>
    </xf>
    <xf numFmtId="0" fontId="8" fillId="0" borderId="44" xfId="2" applyFont="1" applyFill="1" applyBorder="1" applyAlignment="1" applyProtection="1">
      <alignment horizontal="center" vertical="center"/>
    </xf>
    <xf numFmtId="0" fontId="8" fillId="0" borderId="43" xfId="2" applyFont="1" applyFill="1" applyBorder="1" applyAlignment="1" applyProtection="1">
      <alignment horizontal="center" vertical="center"/>
    </xf>
    <xf numFmtId="0" fontId="8" fillId="2" borderId="56" xfId="2" applyFont="1" applyFill="1" applyBorder="1" applyAlignment="1" applyProtection="1">
      <alignment horizontal="center" vertical="center" wrapText="1"/>
    </xf>
    <xf numFmtId="0" fontId="8" fillId="2" borderId="48" xfId="2" applyFont="1" applyFill="1" applyBorder="1" applyAlignment="1" applyProtection="1">
      <alignment horizontal="center" vertical="center" wrapText="1"/>
    </xf>
    <xf numFmtId="0" fontId="8" fillId="2" borderId="110" xfId="2" applyFont="1" applyFill="1" applyBorder="1" applyAlignment="1" applyProtection="1">
      <alignment horizontal="center" vertical="center" wrapText="1"/>
    </xf>
    <xf numFmtId="0" fontId="7" fillId="0" borderId="31" xfId="2" applyFont="1" applyBorder="1" applyAlignment="1" applyProtection="1">
      <alignment horizontal="center" vertical="center"/>
      <protection locked="0"/>
    </xf>
    <xf numFmtId="0" fontId="8" fillId="2" borderId="56" xfId="2" applyFont="1" applyFill="1" applyBorder="1" applyAlignment="1" applyProtection="1">
      <alignment horizontal="center" vertical="center"/>
    </xf>
    <xf numFmtId="0" fontId="8" fillId="2" borderId="146" xfId="2" applyFont="1" applyFill="1" applyBorder="1" applyAlignment="1" applyProtection="1">
      <alignment horizontal="center" vertical="center"/>
    </xf>
    <xf numFmtId="0" fontId="8" fillId="2" borderId="48" xfId="2" applyFont="1" applyFill="1" applyBorder="1" applyAlignment="1" applyProtection="1">
      <alignment horizontal="center" vertical="center"/>
    </xf>
    <xf numFmtId="0" fontId="8" fillId="2" borderId="147" xfId="2" applyFont="1" applyFill="1" applyBorder="1" applyAlignment="1" applyProtection="1">
      <alignment horizontal="center" vertical="center"/>
    </xf>
    <xf numFmtId="0" fontId="8" fillId="2" borderId="31" xfId="2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right" vertical="center"/>
    </xf>
    <xf numFmtId="0" fontId="7" fillId="0" borderId="7" xfId="0" applyFont="1" applyFill="1" applyBorder="1" applyAlignment="1" applyProtection="1">
      <alignment horizontal="right" vertical="center"/>
      <protection locked="0"/>
    </xf>
    <xf numFmtId="0" fontId="8" fillId="2" borderId="74" xfId="2" applyFont="1" applyFill="1" applyBorder="1" applyAlignment="1" applyProtection="1">
      <alignment horizontal="center" vertical="center"/>
    </xf>
    <xf numFmtId="0" fontId="8" fillId="2" borderId="21" xfId="2" applyFont="1" applyFill="1" applyBorder="1" applyAlignment="1" applyProtection="1">
      <alignment horizontal="center" vertical="center"/>
    </xf>
    <xf numFmtId="0" fontId="8" fillId="2" borderId="135" xfId="2" applyFont="1" applyFill="1" applyBorder="1" applyAlignment="1" applyProtection="1">
      <alignment horizontal="center" vertical="center"/>
    </xf>
    <xf numFmtId="0" fontId="8" fillId="2" borderId="30" xfId="2" applyFont="1" applyFill="1" applyBorder="1" applyAlignment="1" applyProtection="1">
      <alignment horizontal="center" vertical="center"/>
    </xf>
    <xf numFmtId="0" fontId="7" fillId="0" borderId="70" xfId="2" applyFont="1" applyBorder="1" applyAlignment="1" applyProtection="1">
      <alignment horizontal="center" vertical="center"/>
      <protection locked="0"/>
    </xf>
    <xf numFmtId="0" fontId="8" fillId="2" borderId="149" xfId="2" applyFont="1" applyFill="1" applyBorder="1" applyAlignment="1" applyProtection="1">
      <alignment horizontal="center" vertical="center"/>
    </xf>
    <xf numFmtId="0" fontId="8" fillId="2" borderId="150" xfId="2" applyFont="1" applyFill="1" applyBorder="1" applyAlignment="1" applyProtection="1">
      <alignment horizontal="center" vertical="center"/>
    </xf>
    <xf numFmtId="0" fontId="8" fillId="0" borderId="56" xfId="2" applyFont="1" applyBorder="1" applyAlignment="1" applyProtection="1">
      <alignment horizontal="center" vertical="center"/>
    </xf>
    <xf numFmtId="0" fontId="8" fillId="0" borderId="48" xfId="2" applyFont="1" applyBorder="1" applyAlignment="1" applyProtection="1">
      <alignment horizontal="center" vertical="center"/>
    </xf>
    <xf numFmtId="0" fontId="7" fillId="0" borderId="91" xfId="2" applyFont="1" applyBorder="1" applyAlignment="1" applyProtection="1">
      <alignment horizontal="center" vertical="center"/>
      <protection locked="0"/>
    </xf>
    <xf numFmtId="0" fontId="8" fillId="2" borderId="29" xfId="2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/>
      <protection locked="0"/>
    </xf>
    <xf numFmtId="0" fontId="3" fillId="0" borderId="81" xfId="1" applyFont="1" applyFill="1" applyBorder="1" applyAlignment="1" applyProtection="1">
      <alignment horizontal="center" vertical="center"/>
      <protection locked="0"/>
    </xf>
    <xf numFmtId="0" fontId="3" fillId="0" borderId="7" xfId="1" applyFont="1" applyFill="1" applyBorder="1" applyAlignment="1" applyProtection="1">
      <alignment horizontal="center" vertical="center"/>
      <protection locked="0"/>
    </xf>
    <xf numFmtId="0" fontId="3" fillId="0" borderId="106" xfId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horizontal="center" vertical="center"/>
      <protection locked="0"/>
    </xf>
    <xf numFmtId="0" fontId="3" fillId="0" borderId="107" xfId="1" applyFont="1" applyFill="1" applyBorder="1" applyAlignment="1" applyProtection="1">
      <alignment horizontal="center" vertical="center"/>
      <protection locked="0"/>
    </xf>
    <xf numFmtId="164" fontId="8" fillId="2" borderId="56" xfId="2" applyNumberFormat="1" applyFont="1" applyFill="1" applyBorder="1" applyAlignment="1" applyProtection="1">
      <alignment horizontal="center" vertical="center"/>
    </xf>
    <xf numFmtId="0" fontId="8" fillId="0" borderId="26" xfId="2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right" vertical="center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  <xf numFmtId="0" fontId="8" fillId="4" borderId="141" xfId="2" applyFont="1" applyFill="1" applyBorder="1" applyAlignment="1" applyProtection="1">
      <alignment horizontal="center" vertical="center" wrapText="1"/>
    </xf>
    <xf numFmtId="0" fontId="8" fillId="4" borderId="142" xfId="2" applyFont="1" applyFill="1" applyBorder="1" applyAlignment="1" applyProtection="1">
      <alignment horizontal="center" vertical="center" wrapText="1"/>
    </xf>
    <xf numFmtId="0" fontId="8" fillId="4" borderId="127" xfId="2" applyFont="1" applyFill="1" applyBorder="1" applyAlignment="1" applyProtection="1">
      <alignment horizontal="center" vertical="center" wrapText="1"/>
    </xf>
    <xf numFmtId="0" fontId="8" fillId="4" borderId="130" xfId="2" applyFont="1" applyFill="1" applyBorder="1" applyAlignment="1" applyProtection="1">
      <alignment horizontal="center" vertical="center"/>
    </xf>
    <xf numFmtId="0" fontId="8" fillId="4" borderId="14" xfId="2" applyFont="1" applyFill="1" applyBorder="1" applyAlignment="1" applyProtection="1">
      <alignment horizontal="center" vertical="center"/>
    </xf>
    <xf numFmtId="0" fontId="8" fillId="4" borderId="60" xfId="2" applyFont="1" applyFill="1" applyBorder="1" applyAlignment="1" applyProtection="1">
      <alignment horizontal="center" vertical="center"/>
    </xf>
    <xf numFmtId="0" fontId="8" fillId="2" borderId="113" xfId="2" applyFont="1" applyFill="1" applyBorder="1" applyAlignment="1" applyProtection="1">
      <alignment horizontal="center" vertical="center"/>
    </xf>
    <xf numFmtId="0" fontId="8" fillId="2" borderId="20" xfId="2" applyFont="1" applyFill="1" applyBorder="1" applyAlignment="1" applyProtection="1">
      <alignment horizontal="center" vertical="center"/>
    </xf>
    <xf numFmtId="0" fontId="8" fillId="4" borderId="165" xfId="2" applyFont="1" applyFill="1" applyBorder="1" applyAlignment="1" applyProtection="1">
      <alignment horizontal="center" vertical="center"/>
    </xf>
    <xf numFmtId="0" fontId="8" fillId="4" borderId="44" xfId="2" applyFont="1" applyFill="1" applyBorder="1" applyAlignment="1" applyProtection="1">
      <alignment horizontal="center" vertical="center"/>
    </xf>
    <xf numFmtId="0" fontId="8" fillId="4" borderId="43" xfId="2" applyFont="1" applyFill="1" applyBorder="1" applyAlignment="1" applyProtection="1">
      <alignment horizontal="center" vertical="center"/>
    </xf>
    <xf numFmtId="164" fontId="8" fillId="2" borderId="31" xfId="2" applyNumberFormat="1" applyFont="1" applyFill="1" applyBorder="1" applyAlignment="1" applyProtection="1">
      <alignment horizontal="center" vertical="center"/>
      <protection locked="0"/>
    </xf>
    <xf numFmtId="0" fontId="8" fillId="2" borderId="77" xfId="2" applyFont="1" applyFill="1" applyBorder="1" applyAlignment="1" applyProtection="1">
      <alignment horizontal="center" vertical="center"/>
      <protection locked="0"/>
    </xf>
    <xf numFmtId="0" fontId="8" fillId="2" borderId="153" xfId="2" applyFont="1" applyFill="1" applyBorder="1" applyAlignment="1" applyProtection="1">
      <alignment horizontal="center" vertical="center"/>
    </xf>
    <xf numFmtId="0" fontId="8" fillId="2" borderId="66" xfId="2" applyFont="1" applyFill="1" applyBorder="1" applyAlignment="1" applyProtection="1">
      <alignment horizontal="center" vertical="center"/>
    </xf>
    <xf numFmtId="0" fontId="8" fillId="2" borderId="134" xfId="2" applyFont="1" applyFill="1" applyBorder="1" applyAlignment="1" applyProtection="1">
      <alignment horizontal="center" vertical="center"/>
    </xf>
    <xf numFmtId="0" fontId="7" fillId="0" borderId="21" xfId="2" applyFont="1" applyBorder="1" applyAlignment="1" applyProtection="1">
      <alignment horizontal="center" vertical="center"/>
      <protection locked="0"/>
    </xf>
    <xf numFmtId="0" fontId="8" fillId="2" borderId="102" xfId="2" applyFont="1" applyFill="1" applyBorder="1" applyAlignment="1" applyProtection="1">
      <alignment horizontal="center" vertical="center" wrapText="1"/>
    </xf>
    <xf numFmtId="0" fontId="8" fillId="2" borderId="77" xfId="2" applyFont="1" applyFill="1" applyBorder="1" applyAlignment="1" applyProtection="1">
      <alignment horizontal="center" vertical="center" wrapText="1"/>
    </xf>
    <xf numFmtId="0" fontId="8" fillId="2" borderId="110" xfId="2" applyFont="1" applyFill="1" applyBorder="1" applyAlignment="1" applyProtection="1">
      <alignment horizontal="center" vertical="center"/>
    </xf>
    <xf numFmtId="0" fontId="8" fillId="2" borderId="91" xfId="2" applyFont="1" applyFill="1" applyBorder="1" applyAlignment="1" applyProtection="1">
      <alignment horizontal="center" vertical="center"/>
    </xf>
    <xf numFmtId="0" fontId="8" fillId="0" borderId="31" xfId="2" applyFont="1" applyBorder="1" applyAlignment="1" applyProtection="1">
      <alignment horizontal="center" vertical="center"/>
    </xf>
    <xf numFmtId="0" fontId="8" fillId="0" borderId="25" xfId="2" applyFont="1" applyBorder="1" applyAlignment="1" applyProtection="1">
      <alignment horizontal="center" vertical="center"/>
    </xf>
    <xf numFmtId="0" fontId="8" fillId="0" borderId="10" xfId="2" applyFont="1" applyBorder="1" applyAlignment="1" applyProtection="1">
      <alignment horizontal="center" vertical="center"/>
    </xf>
    <xf numFmtId="164" fontId="8" fillId="2" borderId="31" xfId="2" applyNumberFormat="1" applyFont="1" applyFill="1" applyBorder="1" applyAlignment="1" applyProtection="1">
      <alignment horizontal="center" vertical="center"/>
    </xf>
    <xf numFmtId="0" fontId="8" fillId="2" borderId="78" xfId="2" applyFont="1" applyFill="1" applyBorder="1" applyAlignment="1" applyProtection="1">
      <alignment horizontal="center" vertical="center"/>
    </xf>
    <xf numFmtId="0" fontId="8" fillId="2" borderId="77" xfId="2" applyFont="1" applyFill="1" applyBorder="1" applyAlignment="1" applyProtection="1">
      <alignment horizontal="center" vertical="center"/>
    </xf>
    <xf numFmtId="1" fontId="8" fillId="2" borderId="76" xfId="2" applyNumberFormat="1" applyFont="1" applyFill="1" applyBorder="1" applyAlignment="1" applyProtection="1">
      <alignment horizontal="center" vertical="center"/>
    </xf>
    <xf numFmtId="1" fontId="8" fillId="2" borderId="145" xfId="2" applyNumberFormat="1" applyFont="1" applyFill="1" applyBorder="1" applyAlignment="1" applyProtection="1">
      <alignment horizontal="center" vertical="center"/>
    </xf>
    <xf numFmtId="1" fontId="8" fillId="2" borderId="75" xfId="2" applyNumberFormat="1" applyFont="1" applyFill="1" applyBorder="1" applyAlignment="1" applyProtection="1">
      <alignment horizontal="center" vertical="center"/>
    </xf>
    <xf numFmtId="0" fontId="8" fillId="0" borderId="110" xfId="2" applyFont="1" applyFill="1" applyBorder="1" applyAlignment="1" applyProtection="1">
      <alignment horizontal="center" vertical="center" wrapText="1"/>
    </xf>
    <xf numFmtId="0" fontId="8" fillId="0" borderId="56" xfId="2" applyFont="1" applyFill="1" applyBorder="1" applyAlignment="1" applyProtection="1">
      <alignment horizontal="center" vertical="center" wrapText="1"/>
    </xf>
    <xf numFmtId="0" fontId="8" fillId="0" borderId="68" xfId="2" applyFont="1" applyFill="1" applyBorder="1" applyAlignment="1" applyProtection="1">
      <alignment horizontal="center" vertical="center" wrapText="1"/>
    </xf>
    <xf numFmtId="0" fontId="8" fillId="0" borderId="31" xfId="2" applyFont="1" applyFill="1" applyBorder="1" applyAlignment="1" applyProtection="1">
      <alignment horizontal="center" vertical="center" wrapText="1"/>
    </xf>
    <xf numFmtId="0" fontId="8" fillId="4" borderId="157" xfId="1" applyFont="1" applyFill="1" applyBorder="1" applyAlignment="1" applyProtection="1">
      <alignment horizontal="center" vertical="center"/>
    </xf>
    <xf numFmtId="0" fontId="8" fillId="4" borderId="9" xfId="1" applyFont="1" applyFill="1" applyBorder="1" applyAlignment="1" applyProtection="1">
      <alignment horizontal="center" vertical="center"/>
    </xf>
    <xf numFmtId="0" fontId="8" fillId="4" borderId="70" xfId="1" applyFont="1" applyFill="1" applyBorder="1" applyAlignment="1" applyProtection="1">
      <alignment horizontal="center" vertical="center"/>
    </xf>
    <xf numFmtId="0" fontId="8" fillId="2" borderId="31" xfId="2" applyFont="1" applyFill="1" applyBorder="1" applyAlignment="1" applyProtection="1">
      <alignment horizontal="center" vertical="center" wrapText="1"/>
    </xf>
    <xf numFmtId="0" fontId="8" fillId="0" borderId="45" xfId="2" applyFont="1" applyBorder="1" applyAlignment="1" applyProtection="1">
      <alignment horizontal="center" vertical="center"/>
    </xf>
    <xf numFmtId="0" fontId="8" fillId="2" borderId="67" xfId="2" applyFont="1" applyFill="1" applyBorder="1" applyAlignment="1" applyProtection="1">
      <alignment horizontal="center" vertical="center"/>
      <protection locked="0"/>
    </xf>
    <xf numFmtId="0" fontId="8" fillId="2" borderId="84" xfId="2" applyFont="1" applyFill="1" applyBorder="1" applyAlignment="1" applyProtection="1">
      <alignment horizontal="center" vertical="center"/>
      <protection locked="0"/>
    </xf>
    <xf numFmtId="0" fontId="8" fillId="2" borderId="32" xfId="2" applyFont="1" applyFill="1" applyBorder="1" applyAlignment="1" applyProtection="1">
      <alignment horizontal="center" vertical="center"/>
      <protection locked="0"/>
    </xf>
    <xf numFmtId="0" fontId="8" fillId="2" borderId="152" xfId="2" applyFont="1" applyFill="1" applyBorder="1" applyAlignment="1" applyProtection="1">
      <alignment horizontal="center" vertical="center" wrapText="1"/>
    </xf>
    <xf numFmtId="0" fontId="8" fillId="2" borderId="101" xfId="2" applyFont="1" applyFill="1" applyBorder="1" applyAlignment="1" applyProtection="1">
      <alignment horizontal="center" vertical="center" wrapText="1"/>
    </xf>
    <xf numFmtId="0" fontId="8" fillId="2" borderId="80" xfId="2" applyFont="1" applyFill="1" applyBorder="1" applyAlignment="1" applyProtection="1">
      <alignment horizontal="center" vertical="center" wrapText="1"/>
    </xf>
    <xf numFmtId="0" fontId="8" fillId="4" borderId="86" xfId="0" applyFont="1" applyFill="1" applyBorder="1" applyAlignment="1" applyProtection="1">
      <alignment horizontal="center" vertical="center"/>
    </xf>
    <xf numFmtId="0" fontId="8" fillId="0" borderId="100" xfId="0" applyFont="1" applyFill="1" applyBorder="1" applyAlignment="1" applyProtection="1">
      <alignment horizontal="center" vertical="center" wrapText="1"/>
    </xf>
    <xf numFmtId="0" fontId="8" fillId="0" borderId="152" xfId="0" applyFont="1" applyFill="1" applyBorder="1" applyAlignment="1" applyProtection="1">
      <alignment horizontal="center" vertical="center" wrapText="1"/>
    </xf>
    <xf numFmtId="0" fontId="8" fillId="0" borderId="101" xfId="0" applyFont="1" applyFill="1" applyBorder="1" applyAlignment="1" applyProtection="1">
      <alignment horizontal="center" vertical="center" wrapText="1"/>
    </xf>
    <xf numFmtId="0" fontId="8" fillId="0" borderId="153" xfId="2" applyNumberFormat="1" applyFont="1" applyFill="1" applyBorder="1" applyAlignment="1" applyProtection="1">
      <alignment horizontal="center" vertical="center"/>
    </xf>
    <xf numFmtId="0" fontId="8" fillId="0" borderId="66" xfId="2" applyNumberFormat="1" applyFont="1" applyFill="1" applyBorder="1" applyAlignment="1" applyProtection="1">
      <alignment horizontal="center" vertical="center"/>
    </xf>
    <xf numFmtId="0" fontId="8" fillId="0" borderId="74" xfId="2" applyNumberFormat="1" applyFont="1" applyFill="1" applyBorder="1" applyAlignment="1" applyProtection="1">
      <alignment horizontal="center" vertical="center" wrapText="1"/>
    </xf>
    <xf numFmtId="0" fontId="8" fillId="0" borderId="10" xfId="2" applyNumberFormat="1" applyFont="1" applyFill="1" applyBorder="1" applyAlignment="1" applyProtection="1">
      <alignment horizontal="center" vertical="center" wrapText="1"/>
    </xf>
    <xf numFmtId="0" fontId="8" fillId="0" borderId="74" xfId="2" applyNumberFormat="1" applyFont="1" applyFill="1" applyBorder="1" applyAlignment="1" applyProtection="1">
      <alignment horizontal="center" vertical="center"/>
    </xf>
    <xf numFmtId="0" fontId="8" fillId="0" borderId="10" xfId="2" applyNumberFormat="1" applyFont="1" applyFill="1" applyBorder="1" applyAlignment="1" applyProtection="1">
      <alignment horizontal="center" vertical="center"/>
    </xf>
    <xf numFmtId="0" fontId="8" fillId="0" borderId="79" xfId="2" applyNumberFormat="1" applyFont="1" applyFill="1" applyBorder="1" applyAlignment="1" applyProtection="1">
      <alignment horizontal="center" vertical="center"/>
    </xf>
    <xf numFmtId="0" fontId="8" fillId="0" borderId="9" xfId="2" applyNumberFormat="1" applyFont="1" applyFill="1" applyBorder="1" applyAlignment="1" applyProtection="1">
      <alignment horizontal="center" vertical="center"/>
    </xf>
    <xf numFmtId="0" fontId="8" fillId="0" borderId="31" xfId="2" applyFont="1" applyFill="1" applyBorder="1" applyAlignment="1" applyProtection="1">
      <alignment horizontal="center" vertical="center"/>
    </xf>
    <xf numFmtId="0" fontId="8" fillId="0" borderId="80" xfId="2" applyFont="1" applyFill="1" applyBorder="1" applyAlignment="1" applyProtection="1">
      <alignment horizontal="center" vertical="center"/>
    </xf>
    <xf numFmtId="0" fontId="8" fillId="0" borderId="68" xfId="2" applyFont="1" applyFill="1" applyBorder="1" applyAlignment="1" applyProtection="1">
      <alignment horizontal="center" vertical="center"/>
    </xf>
    <xf numFmtId="0" fontId="8" fillId="0" borderId="165" xfId="2" applyNumberFormat="1" applyFont="1" applyFill="1" applyBorder="1" applyAlignment="1" applyProtection="1">
      <alignment horizontal="center" vertical="center"/>
    </xf>
    <xf numFmtId="0" fontId="8" fillId="0" borderId="44" xfId="2" applyNumberFormat="1" applyFont="1" applyFill="1" applyBorder="1" applyAlignment="1" applyProtection="1">
      <alignment horizontal="center" vertical="center"/>
    </xf>
    <xf numFmtId="0" fontId="8" fillId="0" borderId="43" xfId="2" applyNumberFormat="1" applyFont="1" applyFill="1" applyBorder="1" applyAlignment="1" applyProtection="1">
      <alignment horizontal="center" vertical="center"/>
    </xf>
    <xf numFmtId="0" fontId="8" fillId="0" borderId="129" xfId="2" applyNumberFormat="1" applyFont="1" applyFill="1" applyBorder="1" applyAlignment="1" applyProtection="1">
      <alignment horizontal="center" vertical="center"/>
    </xf>
    <xf numFmtId="0" fontId="8" fillId="0" borderId="61" xfId="2" applyNumberFormat="1" applyFont="1" applyFill="1" applyBorder="1" applyAlignment="1" applyProtection="1">
      <alignment horizontal="center" vertical="center"/>
    </xf>
    <xf numFmtId="0" fontId="8" fillId="0" borderId="36" xfId="2" applyNumberFormat="1" applyFont="1" applyFill="1" applyBorder="1" applyAlignment="1" applyProtection="1">
      <alignment horizontal="center" vertical="center" wrapText="1"/>
    </xf>
    <xf numFmtId="0" fontId="8" fillId="0" borderId="164" xfId="2" applyNumberFormat="1" applyFont="1" applyFill="1" applyBorder="1" applyAlignment="1" applyProtection="1">
      <alignment horizontal="center" vertical="center" wrapText="1"/>
    </xf>
    <xf numFmtId="0" fontId="8" fillId="0" borderId="44" xfId="2" quotePrefix="1" applyFont="1" applyFill="1" applyBorder="1" applyAlignment="1" applyProtection="1">
      <alignment horizontal="left" vertical="center" wrapText="1"/>
    </xf>
    <xf numFmtId="0" fontId="8" fillId="0" borderId="44" xfId="2" applyFont="1" applyFill="1" applyBorder="1" applyAlignment="1" applyProtection="1">
      <alignment horizontal="left" vertical="center" wrapText="1"/>
    </xf>
    <xf numFmtId="0" fontId="8" fillId="0" borderId="43" xfId="2" applyFont="1" applyFill="1" applyBorder="1" applyAlignment="1" applyProtection="1">
      <alignment horizontal="left" vertical="center" wrapText="1"/>
    </xf>
    <xf numFmtId="0" fontId="8" fillId="2" borderId="61" xfId="2" quotePrefix="1" applyFont="1" applyFill="1" applyBorder="1" applyAlignment="1" applyProtection="1">
      <alignment horizontal="left" vertical="center" wrapText="1"/>
    </xf>
    <xf numFmtId="0" fontId="8" fillId="2" borderId="61" xfId="2" applyFont="1" applyFill="1" applyBorder="1" applyAlignment="1" applyProtection="1">
      <alignment horizontal="left" vertical="center" wrapText="1"/>
    </xf>
    <xf numFmtId="0" fontId="7" fillId="0" borderId="7" xfId="2" applyFont="1" applyBorder="1" applyAlignment="1">
      <alignment horizontal="center"/>
    </xf>
    <xf numFmtId="0" fontId="8" fillId="0" borderId="0" xfId="2" applyFont="1" applyBorder="1" applyAlignment="1">
      <alignment horizontal="center"/>
    </xf>
    <xf numFmtId="0" fontId="12" fillId="0" borderId="7" xfId="2" applyFont="1" applyBorder="1" applyAlignment="1">
      <alignment horizontal="center"/>
    </xf>
    <xf numFmtId="0" fontId="8" fillId="0" borderId="10" xfId="2" applyFont="1" applyBorder="1" applyAlignment="1">
      <alignment horizontal="center"/>
    </xf>
    <xf numFmtId="0" fontId="7" fillId="0" borderId="10" xfId="2" applyFont="1" applyBorder="1" applyAlignment="1">
      <alignment horizontal="center"/>
    </xf>
    <xf numFmtId="0" fontId="8" fillId="0" borderId="0" xfId="2" applyFont="1" applyBorder="1" applyAlignment="1">
      <alignment horizontal="right"/>
    </xf>
    <xf numFmtId="0" fontId="3" fillId="0" borderId="0" xfId="2" applyFont="1" applyBorder="1" applyAlignment="1">
      <alignment horizontal="center"/>
    </xf>
    <xf numFmtId="0" fontId="8" fillId="0" borderId="0" xfId="2" applyFont="1" applyAlignment="1">
      <alignment horizontal="right"/>
    </xf>
    <xf numFmtId="0" fontId="3" fillId="2" borderId="96" xfId="8" applyFont="1" applyFill="1" applyBorder="1" applyAlignment="1">
      <alignment horizontal="left"/>
    </xf>
    <xf numFmtId="0" fontId="3" fillId="2" borderId="93" xfId="8" applyFont="1" applyFill="1" applyBorder="1" applyAlignment="1">
      <alignment horizontal="left"/>
    </xf>
    <xf numFmtId="0" fontId="3" fillId="2" borderId="98" xfId="8" applyFont="1" applyFill="1" applyBorder="1" applyAlignment="1">
      <alignment horizontal="left"/>
    </xf>
    <xf numFmtId="0" fontId="17" fillId="2" borderId="173" xfId="8" applyFill="1" applyBorder="1" applyAlignment="1">
      <alignment horizontal="center" vertical="center"/>
    </xf>
    <xf numFmtId="0" fontId="17" fillId="2" borderId="171" xfId="8" applyFill="1" applyBorder="1" applyAlignment="1">
      <alignment horizontal="center" vertical="center"/>
    </xf>
    <xf numFmtId="0" fontId="17" fillId="2" borderId="174" xfId="8" applyFill="1" applyBorder="1" applyAlignment="1">
      <alignment horizontal="center" vertical="center"/>
    </xf>
    <xf numFmtId="0" fontId="3" fillId="2" borderId="97" xfId="8" applyFont="1" applyFill="1" applyBorder="1" applyAlignment="1">
      <alignment horizontal="center"/>
    </xf>
    <xf numFmtId="0" fontId="3" fillId="2" borderId="94" xfId="8" applyFont="1" applyFill="1" applyBorder="1" applyAlignment="1">
      <alignment horizontal="center"/>
    </xf>
    <xf numFmtId="0" fontId="17" fillId="2" borderId="170" xfId="8" applyFill="1" applyBorder="1" applyAlignment="1">
      <alignment horizontal="center" vertical="center"/>
    </xf>
    <xf numFmtId="0" fontId="17" fillId="2" borderId="172" xfId="8" applyFill="1" applyBorder="1" applyAlignment="1">
      <alignment horizontal="center" vertical="center"/>
    </xf>
    <xf numFmtId="0" fontId="17" fillId="2" borderId="143" xfId="8" applyFill="1" applyBorder="1" applyAlignment="1">
      <alignment horizontal="center" vertical="center"/>
    </xf>
    <xf numFmtId="0" fontId="17" fillId="2" borderId="156" xfId="8" applyFill="1" applyBorder="1" applyAlignment="1">
      <alignment horizontal="center" vertical="center"/>
    </xf>
    <xf numFmtId="0" fontId="17" fillId="2" borderId="169" xfId="8" applyFill="1" applyBorder="1" applyAlignment="1">
      <alignment horizontal="center" vertical="center"/>
    </xf>
    <xf numFmtId="0" fontId="17" fillId="2" borderId="63" xfId="8" applyFill="1" applyBorder="1" applyAlignment="1">
      <alignment horizontal="center"/>
    </xf>
    <xf numFmtId="0" fontId="17" fillId="2" borderId="4" xfId="8" applyFill="1" applyBorder="1" applyAlignment="1">
      <alignment horizontal="center"/>
    </xf>
    <xf numFmtId="0" fontId="17" fillId="2" borderId="62" xfId="8" applyFill="1" applyBorder="1" applyAlignment="1">
      <alignment horizontal="center"/>
    </xf>
    <xf numFmtId="0" fontId="17" fillId="2" borderId="38" xfId="8" applyFill="1" applyBorder="1" applyAlignment="1">
      <alignment horizontal="center"/>
    </xf>
    <xf numFmtId="0" fontId="17" fillId="2" borderId="0" xfId="8" applyFill="1" applyBorder="1" applyAlignment="1">
      <alignment horizontal="center"/>
    </xf>
    <xf numFmtId="0" fontId="17" fillId="2" borderId="8" xfId="8" applyFill="1" applyBorder="1" applyAlignment="1">
      <alignment horizontal="center"/>
    </xf>
    <xf numFmtId="0" fontId="17" fillId="2" borderId="36" xfId="8" applyFill="1" applyBorder="1" applyAlignment="1">
      <alignment horizontal="center"/>
    </xf>
    <xf numFmtId="0" fontId="17" fillId="2" borderId="35" xfId="8" applyFill="1" applyBorder="1" applyAlignment="1">
      <alignment horizontal="center"/>
    </xf>
    <xf numFmtId="0" fontId="17" fillId="2" borderId="164" xfId="8" applyFill="1" applyBorder="1" applyAlignment="1">
      <alignment horizontal="center"/>
    </xf>
    <xf numFmtId="0" fontId="17" fillId="2" borderId="92" xfId="8" applyFill="1" applyBorder="1" applyAlignment="1">
      <alignment horizontal="center"/>
    </xf>
    <xf numFmtId="0" fontId="17" fillId="2" borderId="12" xfId="8" applyFill="1" applyBorder="1" applyAlignment="1">
      <alignment horizontal="center"/>
    </xf>
    <xf numFmtId="0" fontId="17" fillId="2" borderId="95" xfId="8" applyFill="1" applyBorder="1" applyAlignment="1">
      <alignment horizontal="center"/>
    </xf>
    <xf numFmtId="0" fontId="18" fillId="2" borderId="0" xfId="8" applyFont="1" applyFill="1" applyBorder="1" applyAlignment="1">
      <alignment horizontal="center"/>
    </xf>
    <xf numFmtId="0" fontId="3" fillId="2" borderId="4" xfId="8" applyFont="1" applyFill="1" applyBorder="1" applyAlignment="1">
      <alignment horizontal="center"/>
    </xf>
    <xf numFmtId="0" fontId="3" fillId="2" borderId="93" xfId="8" applyFont="1" applyFill="1" applyBorder="1" applyAlignment="1">
      <alignment horizontal="center"/>
    </xf>
    <xf numFmtId="0" fontId="3" fillId="2" borderId="98" xfId="8" applyFont="1" applyFill="1" applyBorder="1" applyAlignment="1">
      <alignment horizontal="center"/>
    </xf>
    <xf numFmtId="0" fontId="3" fillId="2" borderId="63" xfId="8" applyFont="1" applyFill="1" applyBorder="1" applyAlignment="1">
      <alignment horizontal="center"/>
    </xf>
    <xf numFmtId="0" fontId="3" fillId="2" borderId="96" xfId="8" applyFont="1" applyFill="1" applyBorder="1" applyAlignment="1">
      <alignment horizontal="center"/>
    </xf>
    <xf numFmtId="0" fontId="17" fillId="2" borderId="81" xfId="8" applyFill="1" applyBorder="1" applyAlignment="1">
      <alignment horizontal="center"/>
    </xf>
    <xf numFmtId="0" fontId="17" fillId="2" borderId="6" xfId="8" applyFill="1" applyBorder="1" applyAlignment="1">
      <alignment horizontal="center"/>
    </xf>
    <xf numFmtId="0" fontId="17" fillId="2" borderId="13" xfId="8" applyFill="1" applyBorder="1" applyAlignment="1">
      <alignment horizontal="center"/>
    </xf>
    <xf numFmtId="0" fontId="17" fillId="2" borderId="82" xfId="8" applyFill="1" applyBorder="1" applyAlignment="1">
      <alignment horizontal="center"/>
    </xf>
    <xf numFmtId="0" fontId="17" fillId="2" borderId="5" xfId="8" applyFill="1" applyBorder="1" applyAlignment="1">
      <alignment horizontal="center"/>
    </xf>
    <xf numFmtId="0" fontId="17" fillId="2" borderId="175" xfId="8" applyFill="1" applyBorder="1" applyAlignment="1">
      <alignment horizontal="center"/>
    </xf>
    <xf numFmtId="0" fontId="17" fillId="2" borderId="172" xfId="8" applyFill="1" applyBorder="1" applyAlignment="1">
      <alignment horizontal="center"/>
    </xf>
    <xf numFmtId="0" fontId="17" fillId="2" borderId="143" xfId="8" applyFill="1" applyBorder="1" applyAlignment="1">
      <alignment horizontal="center"/>
    </xf>
    <xf numFmtId="0" fontId="17" fillId="2" borderId="156" xfId="8" applyFill="1" applyBorder="1" applyAlignment="1">
      <alignment horizontal="center"/>
    </xf>
    <xf numFmtId="0" fontId="3" fillId="2" borderId="175" xfId="8" applyFont="1" applyFill="1" applyBorder="1" applyAlignment="1">
      <alignment horizontal="left"/>
    </xf>
    <xf numFmtId="0" fontId="3" fillId="2" borderId="35" xfId="8" applyFont="1" applyFill="1" applyBorder="1" applyAlignment="1">
      <alignment horizontal="left"/>
    </xf>
    <xf numFmtId="0" fontId="17" fillId="2" borderId="178" xfId="8" applyFill="1" applyBorder="1" applyAlignment="1">
      <alignment horizontal="center"/>
    </xf>
    <xf numFmtId="0" fontId="17" fillId="2" borderId="97" xfId="8" applyFill="1" applyBorder="1" applyAlignment="1">
      <alignment horizontal="center"/>
    </xf>
    <xf numFmtId="0" fontId="17" fillId="2" borderId="94" xfId="8" applyFill="1" applyBorder="1" applyAlignment="1">
      <alignment horizontal="center"/>
    </xf>
    <xf numFmtId="0" fontId="17" fillId="2" borderId="177" xfId="8" applyFill="1" applyBorder="1" applyAlignment="1">
      <alignment horizontal="center"/>
    </xf>
    <xf numFmtId="0" fontId="17" fillId="2" borderId="176" xfId="8" applyFill="1" applyBorder="1" applyAlignment="1">
      <alignment horizontal="center"/>
    </xf>
    <xf numFmtId="0" fontId="2" fillId="0" borderId="0" xfId="0" applyFont="1" applyFill="1" applyProtection="1"/>
    <xf numFmtId="0" fontId="2" fillId="0" borderId="82" xfId="0" applyFont="1" applyFill="1" applyBorder="1" applyProtection="1"/>
    <xf numFmtId="0" fontId="2" fillId="0" borderId="4" xfId="0" applyFont="1" applyFill="1" applyBorder="1" applyProtection="1"/>
    <xf numFmtId="0" fontId="3" fillId="0" borderId="4" xfId="1" applyFont="1" applyFill="1" applyBorder="1" applyAlignment="1" applyProtection="1">
      <alignment horizontal="center" vertical="center" wrapText="1"/>
    </xf>
    <xf numFmtId="0" fontId="3" fillId="0" borderId="62" xfId="1" applyFont="1" applyFill="1" applyBorder="1" applyAlignment="1" applyProtection="1">
      <alignment horizontal="center" vertical="center" wrapText="1"/>
    </xf>
    <xf numFmtId="0" fontId="3" fillId="4" borderId="63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center"/>
    </xf>
    <xf numFmtId="0" fontId="2" fillId="0" borderId="5" xfId="0" applyFont="1" applyFill="1" applyBorder="1" applyProtection="1"/>
    <xf numFmtId="0" fontId="5" fillId="0" borderId="0" xfId="1" applyFont="1" applyFill="1" applyBorder="1" applyAlignment="1" applyProtection="1"/>
    <xf numFmtId="0" fontId="3" fillId="0" borderId="0" xfId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center" vertical="center" wrapText="1"/>
    </xf>
    <xf numFmtId="0" fontId="3" fillId="4" borderId="113" xfId="1" applyFont="1" applyFill="1" applyBorder="1" applyAlignment="1" applyProtection="1">
      <alignment horizontal="center" vertical="center" wrapText="1"/>
    </xf>
    <xf numFmtId="0" fontId="3" fillId="4" borderId="7" xfId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/>
    </xf>
    <xf numFmtId="0" fontId="3" fillId="4" borderId="79" xfId="1" applyFont="1" applyFill="1" applyBorder="1" applyAlignment="1" applyProtection="1">
      <alignment horizontal="center" vertical="center" wrapText="1"/>
    </xf>
    <xf numFmtId="0" fontId="3" fillId="4" borderId="9" xfId="1" applyFont="1" applyFill="1" applyBorder="1" applyAlignment="1" applyProtection="1">
      <alignment horizontal="center" vertical="center"/>
    </xf>
    <xf numFmtId="0" fontId="2" fillId="0" borderId="65" xfId="0" applyFont="1" applyFill="1" applyBorder="1" applyProtection="1"/>
    <xf numFmtId="0" fontId="5" fillId="0" borderId="7" xfId="0" applyFont="1" applyFill="1" applyBorder="1" applyAlignment="1" applyProtection="1">
      <alignment horizontal="center"/>
    </xf>
    <xf numFmtId="0" fontId="3" fillId="0" borderId="7" xfId="1" applyFont="1" applyFill="1" applyBorder="1" applyAlignment="1" applyProtection="1">
      <alignment horizontal="center" vertical="center" wrapText="1"/>
    </xf>
    <xf numFmtId="0" fontId="3" fillId="0" borderId="37" xfId="1" applyFont="1" applyFill="1" applyBorder="1" applyAlignment="1" applyProtection="1">
      <alignment horizontal="center" vertical="center" wrapText="1"/>
    </xf>
    <xf numFmtId="0" fontId="3" fillId="4" borderId="113" xfId="1" applyFont="1" applyFill="1" applyBorder="1" applyAlignment="1" applyProtection="1">
      <alignment horizontal="center" vertical="center"/>
    </xf>
    <xf numFmtId="0" fontId="3" fillId="4" borderId="7" xfId="1" applyFont="1" applyFill="1" applyBorder="1" applyAlignment="1" applyProtection="1">
      <alignment horizontal="center" vertical="center"/>
    </xf>
    <xf numFmtId="0" fontId="5" fillId="4" borderId="104" xfId="1" applyFont="1" applyFill="1" applyBorder="1" applyAlignment="1" applyProtection="1">
      <alignment horizontal="center" vertical="center" wrapText="1"/>
    </xf>
    <xf numFmtId="0" fontId="5" fillId="4" borderId="28" xfId="1" applyFont="1" applyFill="1" applyBorder="1" applyAlignment="1" applyProtection="1">
      <alignment horizontal="center" vertical="center" wrapText="1"/>
    </xf>
    <xf numFmtId="0" fontId="5" fillId="4" borderId="105" xfId="1" applyFont="1" applyFill="1" applyBorder="1" applyAlignment="1" applyProtection="1">
      <alignment horizontal="center" vertical="center" wrapText="1"/>
    </xf>
    <xf numFmtId="0" fontId="5" fillId="0" borderId="5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6" xfId="1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left" vertical="center"/>
    </xf>
    <xf numFmtId="0" fontId="8" fillId="0" borderId="6" xfId="1" applyFont="1" applyFill="1" applyBorder="1" applyAlignment="1" applyProtection="1">
      <alignment wrapText="1"/>
    </xf>
    <xf numFmtId="0" fontId="7" fillId="0" borderId="6" xfId="0" applyFont="1" applyFill="1" applyBorder="1" applyAlignment="1" applyProtection="1"/>
    <xf numFmtId="0" fontId="7" fillId="0" borderId="0" xfId="0" applyFont="1" applyFill="1" applyProtection="1"/>
    <xf numFmtId="0" fontId="7" fillId="0" borderId="0" xfId="0" applyFont="1" applyFill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8" fillId="4" borderId="109" xfId="0" applyFont="1" applyFill="1" applyBorder="1" applyAlignment="1" applyProtection="1">
      <alignment horizontal="center" vertical="center"/>
    </xf>
    <xf numFmtId="0" fontId="8" fillId="4" borderId="61" xfId="0" applyFont="1" applyFill="1" applyBorder="1" applyAlignment="1" applyProtection="1">
      <alignment horizontal="center" vertical="center"/>
    </xf>
    <xf numFmtId="0" fontId="7" fillId="0" borderId="6" xfId="0" applyFont="1" applyFill="1" applyBorder="1" applyProtection="1"/>
    <xf numFmtId="0" fontId="2" fillId="0" borderId="5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 vertical="center"/>
    </xf>
    <xf numFmtId="0" fontId="2" fillId="0" borderId="6" xfId="0" applyFont="1" applyFill="1" applyBorder="1" applyProtection="1"/>
    <xf numFmtId="0" fontId="3" fillId="0" borderId="6" xfId="2" applyFont="1" applyBorder="1" applyProtection="1"/>
    <xf numFmtId="0" fontId="4" fillId="0" borderId="0" xfId="2" applyFont="1" applyProtection="1"/>
    <xf numFmtId="0" fontId="4" fillId="0" borderId="5" xfId="2" applyFont="1" applyBorder="1" applyProtection="1"/>
    <xf numFmtId="0" fontId="4" fillId="0" borderId="6" xfId="2" applyFont="1" applyBorder="1" applyProtection="1"/>
    <xf numFmtId="0" fontId="3" fillId="0" borderId="0" xfId="2" applyFont="1" applyAlignment="1" applyProtection="1">
      <alignment horizontal="center"/>
    </xf>
    <xf numFmtId="0" fontId="3" fillId="0" borderId="0" xfId="2" applyFont="1" applyAlignment="1" applyProtection="1">
      <alignment vertical="center"/>
    </xf>
    <xf numFmtId="0" fontId="7" fillId="0" borderId="55" xfId="2" applyFont="1" applyBorder="1" applyAlignment="1" applyProtection="1">
      <alignment horizontal="center" vertical="center"/>
    </xf>
    <xf numFmtId="0" fontId="7" fillId="0" borderId="134" xfId="2" applyFont="1" applyBorder="1" applyAlignment="1" applyProtection="1">
      <alignment horizontal="center" vertical="center"/>
    </xf>
    <xf numFmtId="0" fontId="4" fillId="0" borderId="0" xfId="2" applyFont="1" applyAlignment="1" applyProtection="1">
      <alignment horizontal="center" vertical="center"/>
    </xf>
    <xf numFmtId="0" fontId="9" fillId="0" borderId="0" xfId="2" applyFont="1" applyAlignment="1" applyProtection="1">
      <alignment horizontal="center" vertical="center"/>
    </xf>
    <xf numFmtId="0" fontId="7" fillId="0" borderId="53" xfId="2" applyFont="1" applyBorder="1" applyAlignment="1" applyProtection="1">
      <alignment horizontal="center" vertical="center"/>
    </xf>
    <xf numFmtId="0" fontId="7" fillId="0" borderId="45" xfId="2" applyFont="1" applyBorder="1" applyAlignment="1" applyProtection="1">
      <alignment horizontal="center" vertical="center"/>
    </xf>
    <xf numFmtId="0" fontId="7" fillId="0" borderId="50" xfId="2" applyFont="1" applyBorder="1" applyAlignment="1" applyProtection="1">
      <alignment horizontal="center" vertical="center"/>
    </xf>
    <xf numFmtId="0" fontId="7" fillId="0" borderId="112" xfId="2" applyFont="1" applyBorder="1" applyAlignment="1" applyProtection="1">
      <alignment horizontal="center" vertical="center"/>
    </xf>
    <xf numFmtId="164" fontId="7" fillId="0" borderId="0" xfId="2" applyNumberFormat="1" applyFont="1" applyFill="1" applyBorder="1" applyAlignment="1" applyProtection="1">
      <alignment horizontal="center" vertical="center"/>
    </xf>
    <xf numFmtId="0" fontId="7" fillId="0" borderId="14" xfId="2" applyFont="1" applyBorder="1" applyAlignment="1" applyProtection="1">
      <alignment horizontal="center" vertical="center"/>
    </xf>
    <xf numFmtId="0" fontId="7" fillId="0" borderId="60" xfId="2" applyFont="1" applyBorder="1" applyAlignment="1" applyProtection="1">
      <alignment horizontal="center" vertical="center"/>
    </xf>
    <xf numFmtId="0" fontId="7" fillId="0" borderId="136" xfId="2" applyFont="1" applyBorder="1" applyAlignment="1" applyProtection="1">
      <alignment horizontal="center" vertical="center"/>
    </xf>
    <xf numFmtId="0" fontId="7" fillId="0" borderId="166" xfId="2" applyFont="1" applyBorder="1" applyAlignment="1" applyProtection="1">
      <alignment horizontal="center" vertical="center"/>
    </xf>
    <xf numFmtId="0" fontId="7" fillId="0" borderId="137" xfId="2" applyFont="1" applyBorder="1" applyAlignment="1" applyProtection="1">
      <alignment horizontal="center" vertical="center"/>
    </xf>
    <xf numFmtId="0" fontId="7" fillId="0" borderId="168" xfId="2" applyFont="1" applyBorder="1" applyAlignment="1" applyProtection="1">
      <alignment horizontal="center" vertical="center"/>
    </xf>
    <xf numFmtId="0" fontId="7" fillId="0" borderId="138" xfId="2" applyFont="1" applyBorder="1" applyAlignment="1" applyProtection="1">
      <alignment horizontal="center" vertical="center"/>
    </xf>
    <xf numFmtId="0" fontId="7" fillId="0" borderId="167" xfId="2" applyFont="1" applyBorder="1" applyAlignment="1" applyProtection="1">
      <alignment horizontal="center" vertical="center"/>
    </xf>
    <xf numFmtId="164" fontId="7" fillId="0" borderId="35" xfId="2" applyNumberFormat="1" applyFont="1" applyFill="1" applyBorder="1" applyAlignment="1" applyProtection="1">
      <alignment horizontal="center" vertical="center"/>
    </xf>
    <xf numFmtId="0" fontId="7" fillId="0" borderId="35" xfId="2" applyFont="1" applyBorder="1" applyAlignment="1" applyProtection="1">
      <alignment horizontal="center" vertical="center"/>
    </xf>
    <xf numFmtId="0" fontId="7" fillId="0" borderId="164" xfId="2" applyFont="1" applyBorder="1" applyAlignment="1" applyProtection="1">
      <alignment horizontal="center" vertical="center"/>
    </xf>
    <xf numFmtId="0" fontId="4" fillId="0" borderId="0" xfId="2" applyFont="1" applyBorder="1" applyProtection="1"/>
    <xf numFmtId="0" fontId="3" fillId="0" borderId="0" xfId="2" applyFont="1" applyAlignment="1" applyProtection="1">
      <alignment horizontal="right" vertical="center"/>
    </xf>
    <xf numFmtId="0" fontId="4" fillId="0" borderId="0" xfId="2" applyFont="1" applyBorder="1" applyAlignment="1" applyProtection="1">
      <alignment horizontal="center" vertical="center"/>
    </xf>
    <xf numFmtId="0" fontId="8" fillId="2" borderId="0" xfId="2" applyFont="1" applyFill="1" applyBorder="1" applyAlignment="1" applyProtection="1">
      <alignment horizontal="center"/>
    </xf>
    <xf numFmtId="0" fontId="8" fillId="2" borderId="0" xfId="2" applyFont="1" applyFill="1" applyBorder="1" applyAlignment="1" applyProtection="1">
      <alignment horizontal="center"/>
    </xf>
    <xf numFmtId="0" fontId="3" fillId="0" borderId="0" xfId="2" applyFont="1" applyAlignment="1" applyProtection="1">
      <alignment horizontal="right" vertical="center"/>
    </xf>
    <xf numFmtId="0" fontId="4" fillId="0" borderId="0" xfId="2" applyFont="1" applyBorder="1" applyAlignment="1" applyProtection="1">
      <alignment horizontal="center" vertical="center"/>
    </xf>
    <xf numFmtId="0" fontId="4" fillId="0" borderId="0" xfId="2" applyFont="1" applyBorder="1" applyAlignment="1" applyProtection="1"/>
    <xf numFmtId="0" fontId="4" fillId="2" borderId="0" xfId="2" applyFont="1" applyFill="1" applyBorder="1" applyProtection="1"/>
    <xf numFmtId="0" fontId="4" fillId="2" borderId="6" xfId="2" applyFont="1" applyFill="1" applyBorder="1" applyProtection="1"/>
    <xf numFmtId="0" fontId="10" fillId="2" borderId="11" xfId="2" applyFont="1" applyFill="1" applyBorder="1" applyProtection="1"/>
    <xf numFmtId="0" fontId="4" fillId="0" borderId="12" xfId="2" applyFont="1" applyBorder="1" applyProtection="1"/>
    <xf numFmtId="0" fontId="4" fillId="2" borderId="12" xfId="2" applyFont="1" applyFill="1" applyBorder="1" applyProtection="1"/>
    <xf numFmtId="0" fontId="4" fillId="2" borderId="12" xfId="2" applyFont="1" applyFill="1" applyBorder="1" applyAlignment="1" applyProtection="1">
      <alignment vertical="center"/>
    </xf>
    <xf numFmtId="0" fontId="4" fillId="2" borderId="12" xfId="2" applyFont="1" applyFill="1" applyBorder="1" applyAlignment="1" applyProtection="1">
      <alignment vertical="center" wrapText="1"/>
    </xf>
    <xf numFmtId="0" fontId="4" fillId="0" borderId="13" xfId="2" applyFont="1" applyBorder="1" applyProtection="1"/>
    <xf numFmtId="0" fontId="4" fillId="2" borderId="0" xfId="2" applyFont="1" applyFill="1" applyProtection="1"/>
    <xf numFmtId="0" fontId="8" fillId="0" borderId="7" xfId="1" applyFont="1" applyFill="1" applyBorder="1" applyAlignment="1" applyProtection="1">
      <alignment horizontal="center" vertical="center"/>
      <protection locked="0"/>
    </xf>
    <xf numFmtId="0" fontId="7" fillId="0" borderId="7" xfId="1" applyFont="1" applyFill="1" applyBorder="1" applyAlignment="1" applyProtection="1">
      <alignment horizontal="left" vertical="center"/>
      <protection locked="0"/>
    </xf>
    <xf numFmtId="0" fontId="8" fillId="0" borderId="7" xfId="0" applyFont="1" applyFill="1" applyBorder="1" applyAlignment="1" applyProtection="1">
      <alignment horizontal="center" vertical="center"/>
      <protection locked="0"/>
    </xf>
    <xf numFmtId="0" fontId="8" fillId="0" borderId="68" xfId="1" applyFont="1" applyFill="1" applyBorder="1" applyAlignment="1" applyProtection="1">
      <alignment horizontal="center" vertical="center"/>
      <protection locked="0"/>
    </xf>
    <xf numFmtId="0" fontId="8" fillId="0" borderId="31" xfId="1" applyFont="1" applyFill="1" applyBorder="1" applyAlignment="1" applyProtection="1">
      <alignment horizontal="center" vertical="center"/>
      <protection locked="0"/>
    </xf>
    <xf numFmtId="0" fontId="8" fillId="0" borderId="83" xfId="1" applyFont="1" applyFill="1" applyBorder="1" applyAlignment="1" applyProtection="1">
      <alignment horizontal="center" vertical="center"/>
      <protection locked="0"/>
    </xf>
    <xf numFmtId="0" fontId="8" fillId="0" borderId="74" xfId="1" applyFont="1" applyFill="1" applyBorder="1" applyAlignment="1" applyProtection="1">
      <alignment horizontal="center" vertical="center"/>
      <protection locked="0"/>
    </xf>
    <xf numFmtId="0" fontId="8" fillId="0" borderId="10" xfId="1" applyFont="1" applyFill="1" applyBorder="1" applyAlignment="1" applyProtection="1">
      <alignment horizontal="center" vertical="center"/>
      <protection locked="0"/>
    </xf>
    <xf numFmtId="0" fontId="8" fillId="0" borderId="21" xfId="1" applyFont="1" applyFill="1" applyBorder="1" applyAlignment="1" applyProtection="1">
      <alignment horizontal="center" vertical="center"/>
      <protection locked="0"/>
    </xf>
    <xf numFmtId="0" fontId="8" fillId="0" borderId="25" xfId="1" applyFont="1" applyFill="1" applyBorder="1" applyAlignment="1" applyProtection="1">
      <alignment horizontal="center" vertical="center"/>
      <protection locked="0"/>
    </xf>
    <xf numFmtId="0" fontId="8" fillId="0" borderId="87" xfId="1" applyFont="1" applyFill="1" applyBorder="1" applyAlignment="1" applyProtection="1">
      <alignment horizontal="center" vertical="center"/>
      <protection locked="0"/>
    </xf>
    <xf numFmtId="0" fontId="8" fillId="0" borderId="111" xfId="1" applyFont="1" applyFill="1" applyBorder="1" applyAlignment="1" applyProtection="1">
      <alignment horizontal="center" vertical="center"/>
      <protection locked="0"/>
    </xf>
    <xf numFmtId="0" fontId="8" fillId="0" borderId="48" xfId="1" applyFont="1" applyFill="1" applyBorder="1" applyAlignment="1" applyProtection="1">
      <alignment horizontal="center" vertical="center"/>
      <protection locked="0"/>
    </xf>
    <xf numFmtId="0" fontId="8" fillId="0" borderId="90" xfId="1" applyFont="1" applyFill="1" applyBorder="1" applyAlignment="1" applyProtection="1">
      <alignment horizontal="center" vertical="center"/>
      <protection locked="0"/>
    </xf>
    <xf numFmtId="0" fontId="8" fillId="0" borderId="7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Protection="1"/>
    <xf numFmtId="0" fontId="4" fillId="0" borderId="82" xfId="0" applyFont="1" applyFill="1" applyBorder="1" applyProtection="1"/>
    <xf numFmtId="0" fontId="4" fillId="0" borderId="4" xfId="0" applyFont="1" applyFill="1" applyBorder="1" applyProtection="1"/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Protection="1"/>
    <xf numFmtId="0" fontId="3" fillId="0" borderId="0" xfId="1" applyFont="1" applyFill="1" applyBorder="1" applyAlignment="1" applyProtection="1"/>
    <xf numFmtId="0" fontId="3" fillId="0" borderId="0" xfId="0" applyFont="1" applyFill="1" applyBorder="1" applyAlignment="1" applyProtection="1">
      <alignment horizontal="center"/>
    </xf>
    <xf numFmtId="0" fontId="4" fillId="0" borderId="65" xfId="0" applyFont="1" applyFill="1" applyBorder="1" applyProtection="1"/>
    <xf numFmtId="0" fontId="3" fillId="0" borderId="7" xfId="0" applyFont="1" applyFill="1" applyBorder="1" applyAlignment="1" applyProtection="1">
      <alignment horizontal="center"/>
    </xf>
    <xf numFmtId="0" fontId="3" fillId="4" borderId="104" xfId="1" applyFont="1" applyFill="1" applyBorder="1" applyAlignment="1" applyProtection="1">
      <alignment horizontal="center" vertical="center" wrapText="1"/>
    </xf>
    <xf numFmtId="0" fontId="3" fillId="4" borderId="28" xfId="1" applyFont="1" applyFill="1" applyBorder="1" applyAlignment="1" applyProtection="1">
      <alignment horizontal="center" vertical="center" wrapText="1"/>
    </xf>
    <xf numFmtId="0" fontId="3" fillId="4" borderId="105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Alignment="1" applyProtection="1">
      <alignment horizontal="center" vertical="center"/>
    </xf>
    <xf numFmtId="0" fontId="7" fillId="0" borderId="5" xfId="2" applyFont="1" applyBorder="1" applyAlignment="1" applyProtection="1">
      <alignment horizontal="center" vertical="center"/>
    </xf>
    <xf numFmtId="0" fontId="7" fillId="0" borderId="6" xfId="2" applyFont="1" applyBorder="1" applyAlignment="1" applyProtection="1">
      <alignment horizontal="center" vertical="center"/>
    </xf>
    <xf numFmtId="0" fontId="7" fillId="0" borderId="0" xfId="2" applyFont="1" applyAlignment="1" applyProtection="1">
      <alignment horizontal="center" vertical="center"/>
    </xf>
    <xf numFmtId="0" fontId="7" fillId="0" borderId="31" xfId="2" applyFont="1" applyBorder="1" applyAlignment="1" applyProtection="1">
      <alignment horizontal="center" vertical="center"/>
    </xf>
    <xf numFmtId="0" fontId="8" fillId="0" borderId="110" xfId="2" applyFont="1" applyBorder="1" applyAlignment="1" applyProtection="1">
      <alignment horizontal="center" vertical="center" textRotation="90" wrapText="1"/>
    </xf>
    <xf numFmtId="0" fontId="7" fillId="0" borderId="0" xfId="2" applyFont="1" applyBorder="1" applyAlignment="1" applyProtection="1">
      <alignment horizontal="center" vertical="center"/>
    </xf>
    <xf numFmtId="0" fontId="7" fillId="0" borderId="17" xfId="2" applyFont="1" applyBorder="1" applyAlignment="1" applyProtection="1">
      <alignment horizontal="center" vertical="center"/>
    </xf>
    <xf numFmtId="0" fontId="7" fillId="0" borderId="18" xfId="2" applyFont="1" applyBorder="1" applyAlignment="1" applyProtection="1">
      <alignment horizontal="center" vertical="center"/>
    </xf>
    <xf numFmtId="0" fontId="8" fillId="0" borderId="111" xfId="2" applyFont="1" applyBorder="1" applyAlignment="1" applyProtection="1">
      <alignment horizontal="center" vertical="center" textRotation="90"/>
    </xf>
    <xf numFmtId="0" fontId="7" fillId="0" borderId="16" xfId="2" applyFont="1" applyBorder="1" applyAlignment="1" applyProtection="1">
      <alignment horizontal="center" vertical="center"/>
    </xf>
    <xf numFmtId="0" fontId="7" fillId="0" borderId="20" xfId="2" applyFont="1" applyBorder="1" applyAlignment="1" applyProtection="1">
      <alignment horizontal="center" vertical="center"/>
    </xf>
    <xf numFmtId="0" fontId="8" fillId="0" borderId="143" xfId="2" applyFont="1" applyBorder="1" applyAlignment="1" applyProtection="1">
      <alignment horizontal="center" vertical="center" textRotation="90"/>
    </xf>
    <xf numFmtId="0" fontId="7" fillId="0" borderId="31" xfId="2" applyFont="1" applyBorder="1" applyAlignment="1" applyProtection="1">
      <alignment horizontal="center" vertical="center"/>
    </xf>
    <xf numFmtId="0" fontId="7" fillId="0" borderId="67" xfId="2" applyFont="1" applyBorder="1" applyAlignment="1" applyProtection="1">
      <alignment horizontal="center" vertical="center"/>
    </xf>
    <xf numFmtId="0" fontId="7" fillId="0" borderId="84" xfId="2" applyFont="1" applyBorder="1" applyAlignment="1" applyProtection="1">
      <alignment horizontal="center" vertical="center"/>
    </xf>
    <xf numFmtId="0" fontId="8" fillId="0" borderId="144" xfId="2" applyFont="1" applyBorder="1" applyAlignment="1" applyProtection="1">
      <alignment horizontal="center" vertical="center" textRotation="90"/>
    </xf>
    <xf numFmtId="0" fontId="8" fillId="0" borderId="110" xfId="2" applyFont="1" applyBorder="1" applyAlignment="1" applyProtection="1">
      <alignment horizontal="center" vertical="center"/>
    </xf>
    <xf numFmtId="0" fontId="7" fillId="0" borderId="15" xfId="2" applyFont="1" applyBorder="1" applyAlignment="1" applyProtection="1">
      <alignment horizontal="center" vertical="center"/>
    </xf>
    <xf numFmtId="0" fontId="7" fillId="0" borderId="19" xfId="2" applyFont="1" applyBorder="1" applyAlignment="1" applyProtection="1">
      <alignment horizontal="center" vertical="center"/>
    </xf>
    <xf numFmtId="0" fontId="8" fillId="0" borderId="111" xfId="2" applyFont="1" applyBorder="1" applyAlignment="1" applyProtection="1">
      <alignment horizontal="center" vertical="center"/>
    </xf>
    <xf numFmtId="0" fontId="8" fillId="0" borderId="69" xfId="2" applyFont="1" applyBorder="1" applyAlignment="1" applyProtection="1">
      <alignment horizontal="center" vertical="center" textRotation="90"/>
    </xf>
    <xf numFmtId="0" fontId="8" fillId="0" borderId="68" xfId="2" applyFont="1" applyBorder="1" applyAlignment="1" applyProtection="1">
      <alignment horizontal="center" vertical="center" textRotation="90"/>
    </xf>
    <xf numFmtId="0" fontId="7" fillId="0" borderId="25" xfId="2" applyFont="1" applyBorder="1" applyAlignment="1" applyProtection="1">
      <alignment horizontal="center" vertical="center"/>
    </xf>
    <xf numFmtId="0" fontId="8" fillId="0" borderId="154" xfId="2" applyFont="1" applyBorder="1" applyAlignment="1" applyProtection="1">
      <alignment horizontal="center" vertical="center" textRotation="90"/>
    </xf>
    <xf numFmtId="0" fontId="8" fillId="0" borderId="129" xfId="2" applyFont="1" applyBorder="1" applyAlignment="1" applyProtection="1">
      <alignment horizontal="center" vertical="center"/>
    </xf>
    <xf numFmtId="0" fontId="8" fillId="0" borderId="61" xfId="2" applyFont="1" applyBorder="1" applyAlignment="1" applyProtection="1">
      <alignment horizontal="center" vertical="center"/>
    </xf>
    <xf numFmtId="0" fontId="8" fillId="0" borderId="38" xfId="2" applyFont="1" applyBorder="1" applyAlignment="1" applyProtection="1">
      <alignment horizontal="center" vertical="center"/>
    </xf>
    <xf numFmtId="0" fontId="8" fillId="0" borderId="0" xfId="2" applyFont="1" applyBorder="1" applyAlignment="1" applyProtection="1">
      <alignment horizontal="center" vertical="center"/>
    </xf>
    <xf numFmtId="0" fontId="8" fillId="0" borderId="146" xfId="2" applyFont="1" applyBorder="1" applyAlignment="1" applyProtection="1">
      <alignment horizontal="center" vertical="center" wrapText="1"/>
    </xf>
    <xf numFmtId="0" fontId="8" fillId="0" borderId="146" xfId="2" applyFont="1" applyFill="1" applyBorder="1" applyAlignment="1" applyProtection="1">
      <alignment horizontal="center" vertical="center"/>
    </xf>
    <xf numFmtId="0" fontId="8" fillId="0" borderId="130" xfId="2" applyFont="1" applyBorder="1" applyAlignment="1" applyProtection="1">
      <alignment horizontal="center" vertical="center"/>
    </xf>
    <xf numFmtId="0" fontId="8" fillId="0" borderId="14" xfId="2" applyFont="1" applyBorder="1" applyAlignment="1" applyProtection="1">
      <alignment horizontal="center" vertical="center"/>
    </xf>
    <xf numFmtId="0" fontId="8" fillId="0" borderId="147" xfId="2" applyFont="1" applyBorder="1" applyAlignment="1" applyProtection="1">
      <alignment horizontal="center" vertical="center"/>
    </xf>
    <xf numFmtId="0" fontId="8" fillId="0" borderId="147" xfId="2" applyFont="1" applyFill="1" applyBorder="1" applyAlignment="1" applyProtection="1">
      <alignment horizontal="center" vertical="center"/>
    </xf>
    <xf numFmtId="0" fontId="8" fillId="0" borderId="69" xfId="2" applyFont="1" applyBorder="1" applyAlignment="1" applyProtection="1">
      <alignment horizontal="center" vertical="center"/>
    </xf>
    <xf numFmtId="0" fontId="8" fillId="0" borderId="16" xfId="2" applyFont="1" applyBorder="1" applyAlignment="1" applyProtection="1">
      <alignment horizontal="center" vertical="center"/>
    </xf>
    <xf numFmtId="0" fontId="8" fillId="0" borderId="68" xfId="2" applyFont="1" applyBorder="1" applyAlignment="1" applyProtection="1">
      <alignment horizontal="center" vertical="center"/>
    </xf>
    <xf numFmtId="0" fontId="7" fillId="0" borderId="80" xfId="2" applyFont="1" applyBorder="1" applyAlignment="1" applyProtection="1">
      <alignment horizontal="center" vertical="center"/>
    </xf>
    <xf numFmtId="0" fontId="7" fillId="0" borderId="80" xfId="2" applyFont="1" applyFill="1" applyBorder="1" applyAlignment="1" applyProtection="1">
      <alignment horizontal="center" vertical="center"/>
    </xf>
    <xf numFmtId="0" fontId="8" fillId="0" borderId="74" xfId="2" applyFont="1" applyBorder="1" applyAlignment="1" applyProtection="1">
      <alignment horizontal="center" vertical="center"/>
    </xf>
    <xf numFmtId="0" fontId="8" fillId="0" borderId="154" xfId="2" applyFont="1" applyBorder="1" applyAlignment="1" applyProtection="1">
      <alignment horizontal="center" vertical="center"/>
    </xf>
    <xf numFmtId="0" fontId="8" fillId="0" borderId="17" xfId="2" applyFont="1" applyBorder="1" applyAlignment="1" applyProtection="1">
      <alignment horizontal="center" vertical="center"/>
    </xf>
    <xf numFmtId="0" fontId="7" fillId="0" borderId="4" xfId="2" applyFont="1" applyBorder="1" applyAlignment="1" applyProtection="1">
      <alignment horizontal="center" vertical="center"/>
    </xf>
    <xf numFmtId="0" fontId="4" fillId="0" borderId="31" xfId="2" applyFont="1" applyBorder="1" applyProtection="1"/>
    <xf numFmtId="0" fontId="4" fillId="0" borderId="0" xfId="2" applyFont="1" applyAlignment="1" applyProtection="1">
      <alignment horizontal="center"/>
    </xf>
    <xf numFmtId="0" fontId="4" fillId="0" borderId="31" xfId="2" applyFont="1" applyBorder="1" applyAlignment="1" applyProtection="1">
      <alignment horizontal="center"/>
    </xf>
    <xf numFmtId="0" fontId="4" fillId="0" borderId="31" xfId="2" applyFont="1" applyBorder="1" applyAlignment="1" applyProtection="1">
      <alignment horizontal="center" vertical="center"/>
    </xf>
    <xf numFmtId="0" fontId="4" fillId="0" borderId="180" xfId="2" applyFont="1" applyBorder="1" applyAlignment="1" applyProtection="1">
      <alignment horizontal="center" vertical="center"/>
    </xf>
    <xf numFmtId="0" fontId="4" fillId="0" borderId="181" xfId="2" applyFont="1" applyBorder="1" applyAlignment="1" applyProtection="1">
      <alignment horizontal="center" vertical="center"/>
    </xf>
    <xf numFmtId="0" fontId="8" fillId="0" borderId="7" xfId="0" applyFont="1" applyFill="1" applyBorder="1" applyAlignment="1" applyProtection="1">
      <alignment horizontal="right" vertical="center"/>
      <protection locked="0"/>
    </xf>
    <xf numFmtId="0" fontId="8" fillId="0" borderId="48" xfId="2" applyFont="1" applyFill="1" applyBorder="1" applyAlignment="1" applyProtection="1">
      <alignment horizontal="center" vertical="center" wrapText="1"/>
      <protection locked="0"/>
    </xf>
    <xf numFmtId="0" fontId="8" fillId="2" borderId="56" xfId="2" applyFont="1" applyFill="1" applyBorder="1" applyAlignment="1" applyProtection="1">
      <alignment horizontal="center" vertical="center"/>
      <protection locked="0"/>
    </xf>
    <xf numFmtId="0" fontId="8" fillId="2" borderId="146" xfId="2" applyFont="1" applyFill="1" applyBorder="1" applyAlignment="1" applyProtection="1">
      <alignment horizontal="center" vertical="center"/>
      <protection locked="0"/>
    </xf>
    <xf numFmtId="0" fontId="8" fillId="2" borderId="31" xfId="2" applyFont="1" applyFill="1" applyBorder="1" applyAlignment="1" applyProtection="1">
      <alignment horizontal="center" vertical="center"/>
      <protection locked="0"/>
    </xf>
    <xf numFmtId="0" fontId="8" fillId="2" borderId="80" xfId="2" applyFont="1" applyFill="1" applyBorder="1" applyAlignment="1" applyProtection="1">
      <alignment horizontal="center" vertical="center"/>
      <protection locked="0"/>
    </xf>
    <xf numFmtId="0" fontId="8" fillId="2" borderId="48" xfId="2" applyFont="1" applyFill="1" applyBorder="1" applyAlignment="1" applyProtection="1">
      <alignment horizontal="center" vertical="center"/>
      <protection locked="0"/>
    </xf>
    <xf numFmtId="0" fontId="8" fillId="2" borderId="147" xfId="2" applyFont="1" applyFill="1" applyBorder="1" applyAlignment="1" applyProtection="1">
      <alignment horizontal="center" vertical="center"/>
      <protection locked="0"/>
    </xf>
    <xf numFmtId="0" fontId="8" fillId="0" borderId="146" xfId="2" applyFont="1" applyBorder="1" applyAlignment="1" applyProtection="1">
      <alignment horizontal="center" vertical="center"/>
    </xf>
    <xf numFmtId="0" fontId="8" fillId="0" borderId="102" xfId="2" applyFont="1" applyBorder="1" applyAlignment="1" applyProtection="1">
      <alignment horizontal="center" vertical="center"/>
    </xf>
    <xf numFmtId="0" fontId="8" fillId="0" borderId="77" xfId="2" applyFont="1" applyBorder="1" applyAlignment="1" applyProtection="1">
      <alignment horizontal="center" vertical="center"/>
    </xf>
    <xf numFmtId="0" fontId="7" fillId="4" borderId="155" xfId="2" applyFont="1" applyFill="1" applyBorder="1" applyAlignment="1" applyProtection="1">
      <alignment horizontal="center" vertical="center"/>
    </xf>
    <xf numFmtId="0" fontId="7" fillId="4" borderId="143" xfId="2" applyFont="1" applyFill="1" applyBorder="1" applyAlignment="1" applyProtection="1">
      <alignment horizontal="center" vertical="center"/>
    </xf>
    <xf numFmtId="0" fontId="7" fillId="0" borderId="25" xfId="2" applyFont="1" applyBorder="1" applyAlignment="1" applyProtection="1">
      <alignment horizontal="center" vertical="center"/>
    </xf>
    <xf numFmtId="0" fontId="7" fillId="0" borderId="21" xfId="2" applyFont="1" applyBorder="1" applyAlignment="1" applyProtection="1">
      <alignment horizontal="center" vertical="center"/>
    </xf>
    <xf numFmtId="0" fontId="8" fillId="0" borderId="151" xfId="2" applyFont="1" applyBorder="1" applyAlignment="1" applyProtection="1">
      <alignment horizontal="center" vertical="center"/>
    </xf>
    <xf numFmtId="0" fontId="8" fillId="0" borderId="78" xfId="2" applyFont="1" applyBorder="1" applyAlignment="1" applyProtection="1">
      <alignment horizontal="center" vertical="center"/>
    </xf>
    <xf numFmtId="0" fontId="7" fillId="0" borderId="77" xfId="2" applyFont="1" applyBorder="1" applyAlignment="1" applyProtection="1">
      <alignment horizontal="center" vertical="center"/>
    </xf>
    <xf numFmtId="0" fontId="7" fillId="0" borderId="76" xfId="2" applyFont="1" applyBorder="1" applyAlignment="1" applyProtection="1">
      <alignment horizontal="center" vertical="center"/>
    </xf>
    <xf numFmtId="0" fontId="7" fillId="0" borderId="76" xfId="2" applyFont="1" applyBorder="1" applyAlignment="1" applyProtection="1">
      <alignment horizontal="center" vertical="center"/>
    </xf>
    <xf numFmtId="0" fontId="7" fillId="0" borderId="78" xfId="2" applyFont="1" applyBorder="1" applyAlignment="1" applyProtection="1">
      <alignment horizontal="center" vertical="center"/>
    </xf>
    <xf numFmtId="0" fontId="7" fillId="0" borderId="103" xfId="2" applyFont="1" applyBorder="1" applyAlignment="1" applyProtection="1">
      <alignment horizontal="center" vertical="center"/>
    </xf>
    <xf numFmtId="0" fontId="8" fillId="0" borderId="100" xfId="2" applyFont="1" applyBorder="1" applyAlignment="1" applyProtection="1">
      <alignment horizontal="center" vertical="center" wrapText="1"/>
    </xf>
    <xf numFmtId="0" fontId="8" fillId="0" borderId="152" xfId="2" applyFont="1" applyBorder="1" applyAlignment="1" applyProtection="1">
      <alignment horizontal="center" vertical="center" wrapText="1"/>
    </xf>
    <xf numFmtId="0" fontId="7" fillId="0" borderId="152" xfId="2" applyFont="1" applyBorder="1" applyAlignment="1" applyProtection="1">
      <alignment horizontal="center" vertical="center"/>
    </xf>
    <xf numFmtId="0" fontId="7" fillId="0" borderId="73" xfId="2" applyFont="1" applyBorder="1" applyAlignment="1" applyProtection="1">
      <alignment horizontal="center" vertical="center"/>
    </xf>
    <xf numFmtId="0" fontId="7" fillId="0" borderId="4" xfId="2" applyFont="1" applyBorder="1" applyAlignment="1" applyProtection="1">
      <alignment horizontal="center" vertical="center" wrapText="1"/>
    </xf>
    <xf numFmtId="0" fontId="7" fillId="0" borderId="72" xfId="2" applyFont="1" applyBorder="1" applyAlignment="1" applyProtection="1">
      <alignment horizontal="center" vertical="center"/>
    </xf>
    <xf numFmtId="0" fontId="7" fillId="0" borderId="71" xfId="2" applyFont="1" applyBorder="1" applyAlignment="1" applyProtection="1">
      <alignment horizontal="center" vertical="center"/>
    </xf>
    <xf numFmtId="0" fontId="8" fillId="0" borderId="68" xfId="2" applyFont="1" applyBorder="1" applyAlignment="1" applyProtection="1">
      <alignment horizontal="center" vertical="center" wrapText="1"/>
    </xf>
    <xf numFmtId="0" fontId="8" fillId="0" borderId="31" xfId="2" applyFont="1" applyBorder="1" applyAlignment="1" applyProtection="1">
      <alignment horizontal="center" vertical="center" wrapText="1"/>
    </xf>
    <xf numFmtId="0" fontId="7" fillId="0" borderId="0" xfId="2" applyFont="1" applyBorder="1" applyAlignment="1" applyProtection="1">
      <alignment horizontal="center" vertical="center" wrapText="1"/>
    </xf>
    <xf numFmtId="0" fontId="7" fillId="0" borderId="10" xfId="2" applyFont="1" applyBorder="1" applyAlignment="1" applyProtection="1">
      <alignment horizontal="center" vertical="center"/>
    </xf>
    <xf numFmtId="0" fontId="8" fillId="0" borderId="76" xfId="2" applyFont="1" applyBorder="1" applyAlignment="1" applyProtection="1">
      <alignment horizontal="center" vertical="center"/>
    </xf>
    <xf numFmtId="0" fontId="7" fillId="4" borderId="156" xfId="2" applyFont="1" applyFill="1" applyBorder="1" applyAlignment="1" applyProtection="1">
      <alignment horizontal="center" vertical="center"/>
    </xf>
    <xf numFmtId="0" fontId="7" fillId="0" borderId="35" xfId="2" applyFont="1" applyBorder="1" applyAlignment="1" applyProtection="1">
      <alignment horizontal="center" vertical="center" wrapText="1"/>
    </xf>
    <xf numFmtId="0" fontId="8" fillId="0" borderId="145" xfId="2" applyFont="1" applyBorder="1" applyAlignment="1" applyProtection="1">
      <alignment horizontal="center" vertical="center"/>
    </xf>
    <xf numFmtId="0" fontId="8" fillId="0" borderId="154" xfId="1" applyFont="1" applyFill="1" applyBorder="1" applyAlignment="1" applyProtection="1">
      <alignment horizontal="center" vertical="center"/>
      <protection locked="0"/>
    </xf>
    <xf numFmtId="0" fontId="8" fillId="0" borderId="67" xfId="1" applyFont="1" applyFill="1" applyBorder="1" applyAlignment="1" applyProtection="1">
      <alignment horizontal="center" vertical="center"/>
      <protection locked="0"/>
    </xf>
    <xf numFmtId="0" fontId="8" fillId="0" borderId="158" xfId="1" applyFont="1" applyFill="1" applyBorder="1" applyAlignment="1" applyProtection="1">
      <alignment horizontal="center" vertical="center"/>
      <protection locked="0"/>
    </xf>
    <xf numFmtId="14" fontId="8" fillId="2" borderId="68" xfId="2" applyNumberFormat="1" applyFont="1" applyFill="1" applyBorder="1" applyAlignment="1" applyProtection="1">
      <alignment horizontal="center" vertical="center" textRotation="90"/>
      <protection locked="0"/>
    </xf>
    <xf numFmtId="0" fontId="8" fillId="2" borderId="68" xfId="2" applyFont="1" applyFill="1" applyBorder="1" applyAlignment="1" applyProtection="1">
      <alignment horizontal="center" vertical="center" textRotation="90"/>
      <protection locked="0"/>
    </xf>
    <xf numFmtId="0" fontId="7" fillId="0" borderId="0" xfId="2" applyFont="1" applyBorder="1" applyAlignment="1" applyProtection="1">
      <alignment horizontal="center" vertical="center"/>
    </xf>
    <xf numFmtId="0" fontId="8" fillId="0" borderId="31" xfId="2" applyNumberFormat="1" applyFont="1" applyFill="1" applyBorder="1" applyAlignment="1" applyProtection="1">
      <alignment horizontal="center" vertical="center"/>
    </xf>
    <xf numFmtId="0" fontId="8" fillId="0" borderId="110" xfId="2" applyNumberFormat="1" applyFont="1" applyFill="1" applyBorder="1" applyAlignment="1" applyProtection="1">
      <alignment horizontal="center" vertical="center"/>
    </xf>
    <xf numFmtId="0" fontId="8" fillId="0" borderId="56" xfId="2" applyNumberFormat="1" applyFont="1" applyFill="1" applyBorder="1" applyAlignment="1" applyProtection="1">
      <alignment horizontal="center" vertical="center"/>
    </xf>
    <xf numFmtId="0" fontId="8" fillId="0" borderId="146" xfId="2" applyNumberFormat="1" applyFont="1" applyFill="1" applyBorder="1" applyAlignment="1" applyProtection="1">
      <alignment horizontal="center" vertical="center"/>
    </xf>
    <xf numFmtId="0" fontId="8" fillId="0" borderId="151" xfId="2" applyNumberFormat="1" applyFont="1" applyFill="1" applyBorder="1" applyAlignment="1" applyProtection="1">
      <alignment horizontal="center" vertical="center"/>
    </xf>
    <xf numFmtId="0" fontId="8" fillId="0" borderId="145" xfId="2" applyNumberFormat="1" applyFont="1" applyFill="1" applyBorder="1" applyAlignment="1" applyProtection="1">
      <alignment horizontal="center" vertical="center"/>
    </xf>
    <xf numFmtId="0" fontId="8" fillId="0" borderId="102" xfId="2" applyNumberFormat="1" applyFont="1" applyFill="1" applyBorder="1" applyAlignment="1" applyProtection="1">
      <alignment horizontal="center" vertical="center"/>
    </xf>
    <xf numFmtId="0" fontId="8" fillId="0" borderId="77" xfId="2" applyNumberFormat="1" applyFont="1" applyFill="1" applyBorder="1" applyAlignment="1" applyProtection="1">
      <alignment horizontal="center" vertical="center"/>
    </xf>
    <xf numFmtId="0" fontId="8" fillId="0" borderId="103" xfId="2" applyNumberFormat="1" applyFont="1" applyFill="1" applyBorder="1" applyAlignment="1" applyProtection="1">
      <alignment horizontal="center" vertical="center"/>
    </xf>
    <xf numFmtId="0" fontId="8" fillId="6" borderId="97" xfId="2" applyNumberFormat="1" applyFont="1" applyFill="1" applyBorder="1" applyAlignment="1" applyProtection="1">
      <alignment horizontal="center" vertical="center"/>
    </xf>
    <xf numFmtId="0" fontId="8" fillId="6" borderId="93" xfId="2" applyNumberFormat="1" applyFont="1" applyFill="1" applyBorder="1" applyAlignment="1" applyProtection="1">
      <alignment horizontal="center" vertical="center"/>
    </xf>
    <xf numFmtId="0" fontId="8" fillId="6" borderId="98" xfId="2" applyNumberFormat="1" applyFont="1" applyFill="1" applyBorder="1" applyAlignment="1" applyProtection="1">
      <alignment horizontal="center" vertical="center"/>
    </xf>
    <xf numFmtId="0" fontId="8" fillId="0" borderId="100" xfId="2" applyNumberFormat="1" applyFont="1" applyFill="1" applyBorder="1" applyAlignment="1" applyProtection="1">
      <alignment horizontal="center" vertical="center" wrapText="1"/>
    </xf>
    <xf numFmtId="0" fontId="8" fillId="0" borderId="152" xfId="2" applyNumberFormat="1" applyFont="1" applyFill="1" applyBorder="1" applyAlignment="1" applyProtection="1">
      <alignment horizontal="center" vertical="center" wrapText="1"/>
    </xf>
    <xf numFmtId="0" fontId="8" fillId="0" borderId="152" xfId="2" applyNumberFormat="1" applyFont="1" applyFill="1" applyBorder="1" applyAlignment="1" applyProtection="1">
      <alignment horizontal="center" vertical="center"/>
    </xf>
    <xf numFmtId="0" fontId="8" fillId="0" borderId="68" xfId="2" applyNumberFormat="1" applyFont="1" applyFill="1" applyBorder="1" applyAlignment="1" applyProtection="1">
      <alignment horizontal="center" vertical="center" wrapText="1"/>
    </xf>
    <xf numFmtId="0" fontId="8" fillId="0" borderId="31" xfId="2" applyNumberFormat="1" applyFont="1" applyFill="1" applyBorder="1" applyAlignment="1" applyProtection="1">
      <alignment horizontal="center" vertical="center" wrapText="1"/>
    </xf>
    <xf numFmtId="0" fontId="8" fillId="0" borderId="31" xfId="2" applyNumberFormat="1" applyFont="1" applyFill="1" applyBorder="1" applyAlignment="1" applyProtection="1">
      <alignment horizontal="center" vertical="center"/>
    </xf>
    <xf numFmtId="164" fontId="8" fillId="0" borderId="31" xfId="2" applyNumberFormat="1" applyFont="1" applyFill="1" applyBorder="1" applyAlignment="1" applyProtection="1">
      <alignment horizontal="center" vertical="center"/>
    </xf>
    <xf numFmtId="0" fontId="8" fillId="0" borderId="80" xfId="2" applyNumberFormat="1" applyFont="1" applyFill="1" applyBorder="1" applyAlignment="1" applyProtection="1">
      <alignment horizontal="center" vertical="center" wrapText="1"/>
    </xf>
    <xf numFmtId="0" fontId="8" fillId="0" borderId="102" xfId="2" applyNumberFormat="1" applyFont="1" applyFill="1" applyBorder="1" applyAlignment="1" applyProtection="1">
      <alignment horizontal="center" vertical="center" wrapText="1"/>
    </xf>
    <xf numFmtId="0" fontId="8" fillId="0" borderId="77" xfId="2" applyNumberFormat="1" applyFont="1" applyFill="1" applyBorder="1" applyAlignment="1" applyProtection="1">
      <alignment horizontal="center" vertical="center" wrapText="1"/>
    </xf>
    <xf numFmtId="0" fontId="8" fillId="0" borderId="77" xfId="2" applyNumberFormat="1" applyFont="1" applyFill="1" applyBorder="1" applyAlignment="1" applyProtection="1">
      <alignment horizontal="center" vertical="center"/>
    </xf>
    <xf numFmtId="164" fontId="8" fillId="0" borderId="77" xfId="2" applyNumberFormat="1" applyFont="1" applyFill="1" applyBorder="1" applyAlignment="1" applyProtection="1">
      <alignment horizontal="center" vertical="center"/>
    </xf>
    <xf numFmtId="0" fontId="8" fillId="0" borderId="103" xfId="2" applyNumberFormat="1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/>
      <protection locked="0"/>
    </xf>
    <xf numFmtId="0" fontId="8" fillId="0" borderId="102" xfId="2" applyFont="1" applyFill="1" applyBorder="1" applyAlignment="1" applyProtection="1">
      <alignment horizontal="center" vertical="center"/>
      <protection locked="0"/>
    </xf>
    <xf numFmtId="0" fontId="8" fillId="0" borderId="77" xfId="2" applyFont="1" applyFill="1" applyBorder="1" applyAlignment="1" applyProtection="1">
      <alignment horizontal="center" vertical="center"/>
      <protection locked="0"/>
    </xf>
    <xf numFmtId="0" fontId="8" fillId="0" borderId="103" xfId="2" applyFont="1" applyFill="1" applyBorder="1" applyAlignment="1" applyProtection="1">
      <alignment horizontal="center" vertical="center"/>
      <protection locked="0"/>
    </xf>
    <xf numFmtId="0" fontId="8" fillId="0" borderId="153" xfId="2" applyNumberFormat="1" applyFont="1" applyFill="1" applyBorder="1" applyAlignment="1" applyProtection="1">
      <alignment horizontal="center" vertical="center"/>
      <protection locked="0"/>
    </xf>
    <xf numFmtId="0" fontId="8" fillId="0" borderId="66" xfId="2" applyNumberFormat="1" applyFont="1" applyFill="1" applyBorder="1" applyAlignment="1" applyProtection="1">
      <alignment horizontal="center" vertical="center"/>
      <protection locked="0"/>
    </xf>
    <xf numFmtId="0" fontId="8" fillId="0" borderId="134" xfId="2" applyNumberFormat="1" applyFont="1" applyFill="1" applyBorder="1" applyAlignment="1" applyProtection="1">
      <alignment horizontal="center" vertical="center"/>
      <protection locked="0"/>
    </xf>
    <xf numFmtId="0" fontId="8" fillId="0" borderId="84" xfId="2" applyNumberFormat="1" applyFont="1" applyFill="1" applyBorder="1" applyAlignment="1" applyProtection="1">
      <alignment horizontal="center" vertical="center"/>
    </xf>
    <xf numFmtId="0" fontId="16" fillId="0" borderId="100" xfId="2" applyFont="1" applyBorder="1" applyAlignment="1" applyProtection="1">
      <alignment horizontal="center" vertical="center" textRotation="90" wrapText="1"/>
    </xf>
    <xf numFmtId="0" fontId="16" fillId="0" borderId="154" xfId="2" applyFont="1" applyBorder="1" applyAlignment="1" applyProtection="1">
      <alignment horizontal="center" vertical="center" textRotation="90" wrapText="1"/>
    </xf>
    <xf numFmtId="0" fontId="16" fillId="0" borderId="162" xfId="2" applyFont="1" applyBorder="1" applyAlignment="1" applyProtection="1">
      <alignment horizontal="center" vertical="center" wrapText="1"/>
    </xf>
    <xf numFmtId="0" fontId="16" fillId="0" borderId="163" xfId="2" applyFont="1" applyBorder="1" applyAlignment="1" applyProtection="1">
      <alignment horizontal="center" vertical="center" wrapText="1"/>
    </xf>
    <xf numFmtId="165" fontId="8" fillId="0" borderId="162" xfId="2" applyNumberFormat="1" applyFont="1" applyFill="1" applyBorder="1" applyAlignment="1" applyProtection="1">
      <alignment horizontal="center" vertical="center"/>
    </xf>
    <xf numFmtId="165" fontId="8" fillId="0" borderId="39" xfId="2" applyNumberFormat="1" applyFont="1" applyFill="1" applyBorder="1" applyAlignment="1" applyProtection="1">
      <alignment horizontal="center" vertical="center"/>
    </xf>
    <xf numFmtId="165" fontId="8" fillId="0" borderId="163" xfId="2" applyNumberFormat="1" applyFont="1" applyFill="1" applyBorder="1" applyAlignment="1" applyProtection="1">
      <alignment horizontal="center" vertical="center"/>
    </xf>
    <xf numFmtId="0" fontId="16" fillId="0" borderId="69" xfId="2" applyFont="1" applyBorder="1" applyAlignment="1" applyProtection="1">
      <alignment horizontal="center" vertical="center" textRotation="90" wrapText="1"/>
    </xf>
    <xf numFmtId="0" fontId="16" fillId="0" borderId="111" xfId="2" applyFont="1" applyBorder="1" applyAlignment="1" applyProtection="1">
      <alignment horizontal="center" vertical="center" textRotation="90" wrapText="1"/>
    </xf>
    <xf numFmtId="0" fontId="8" fillId="0" borderId="162" xfId="2" applyNumberFormat="1" applyFont="1" applyFill="1" applyBorder="1" applyAlignment="1" applyProtection="1">
      <alignment horizontal="center" vertical="center"/>
    </xf>
    <xf numFmtId="0" fontId="8" fillId="0" borderId="39" xfId="2" applyNumberFormat="1" applyFont="1" applyFill="1" applyBorder="1" applyAlignment="1" applyProtection="1">
      <alignment horizontal="center" vertical="center"/>
    </xf>
    <xf numFmtId="0" fontId="8" fillId="0" borderId="163" xfId="2" applyNumberFormat="1" applyFont="1" applyFill="1" applyBorder="1" applyAlignment="1" applyProtection="1">
      <alignment horizontal="center" vertical="center"/>
    </xf>
    <xf numFmtId="0" fontId="8" fillId="0" borderId="8" xfId="2" applyNumberFormat="1" applyFont="1" applyFill="1" applyBorder="1" applyAlignment="1" applyProtection="1">
      <alignment horizontal="center" vertical="center"/>
    </xf>
    <xf numFmtId="0" fontId="8" fillId="0" borderId="31" xfId="2" applyNumberFormat="1" applyFont="1" applyFill="1" applyBorder="1" applyAlignment="1" applyProtection="1">
      <alignment horizontal="center" vertical="center" wrapText="1"/>
    </xf>
    <xf numFmtId="0" fontId="8" fillId="0" borderId="77" xfId="2" applyNumberFormat="1" applyFont="1" applyFill="1" applyBorder="1" applyAlignment="1" applyProtection="1">
      <alignment horizontal="center" vertical="center" wrapText="1"/>
    </xf>
    <xf numFmtId="0" fontId="8" fillId="0" borderId="103" xfId="2" applyNumberFormat="1" applyFont="1" applyFill="1" applyBorder="1" applyAlignment="1" applyProtection="1">
      <alignment horizontal="center" vertical="center" wrapText="1"/>
    </xf>
    <xf numFmtId="0" fontId="8" fillId="0" borderId="129" xfId="2" applyNumberFormat="1" applyFont="1" applyFill="1" applyBorder="1" applyAlignment="1" applyProtection="1">
      <alignment horizontal="center" vertical="center"/>
      <protection locked="0"/>
    </xf>
    <xf numFmtId="0" fontId="8" fillId="0" borderId="61" xfId="2" applyNumberFormat="1" applyFont="1" applyFill="1" applyBorder="1" applyAlignment="1" applyProtection="1">
      <alignment horizontal="center" vertical="center"/>
      <protection locked="0"/>
    </xf>
    <xf numFmtId="0" fontId="8" fillId="0" borderId="114" xfId="2" applyNumberFormat="1" applyFont="1" applyFill="1" applyBorder="1" applyAlignment="1" applyProtection="1">
      <alignment horizontal="center" vertical="center"/>
      <protection locked="0"/>
    </xf>
  </cellXfs>
  <cellStyles count="9">
    <cellStyle name="Normal" xfId="0" builtinId="0"/>
    <cellStyle name="Normal 2" xfId="2"/>
    <cellStyle name="Normal 3" xfId="3"/>
    <cellStyle name="Normal 4" xfId="4"/>
    <cellStyle name="Normal 4 2" xfId="5"/>
    <cellStyle name="Normal 5" xfId="8"/>
    <cellStyle name="Normal_Sheet1 2" xfId="1"/>
    <cellStyle name="Percent" xfId="7" builtinId="5"/>
    <cellStyle name="Percent 2" xfId="6"/>
  </cellStyles>
  <dxfs count="87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b/>
        <i val="0"/>
        <color rgb="FF00B050"/>
      </font>
    </dxf>
    <dxf>
      <font>
        <b/>
        <i val="0"/>
        <condense val="0"/>
        <extend val="0"/>
        <color indexed="10"/>
      </font>
    </dxf>
    <dxf>
      <fill>
        <patternFill>
          <bgColor theme="6" tint="0.59996337778862885"/>
        </patternFill>
      </fill>
    </dxf>
    <dxf>
      <font>
        <b/>
        <i val="0"/>
        <color rgb="FF00B050"/>
      </font>
    </dxf>
    <dxf>
      <font>
        <b/>
        <i val="0"/>
        <condense val="0"/>
        <extend val="0"/>
        <color indexed="10"/>
      </font>
    </dxf>
    <dxf>
      <fill>
        <patternFill>
          <bgColor theme="6" tint="0.59996337778862885"/>
        </patternFill>
      </fill>
    </dxf>
    <dxf>
      <font>
        <b/>
        <i val="0"/>
        <color rgb="FF00B050"/>
      </font>
    </dxf>
    <dxf>
      <font>
        <b/>
        <i val="0"/>
        <condense val="0"/>
        <extend val="0"/>
        <color indexed="10"/>
      </font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6" tint="0.59996337778862885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ill>
        <patternFill>
          <bgColor theme="6" tint="0.59996337778862885"/>
        </patternFill>
      </fill>
    </dxf>
    <dxf>
      <font>
        <b/>
        <i val="0"/>
        <color rgb="FF00B050"/>
      </font>
    </dxf>
    <dxf>
      <font>
        <b/>
        <i val="0"/>
        <condense val="0"/>
        <extend val="0"/>
        <color indexed="10"/>
      </font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b/>
        <i val="0"/>
        <color rgb="FF00B050"/>
      </font>
    </dxf>
    <dxf>
      <font>
        <b/>
        <i val="0"/>
        <condense val="0"/>
        <extend val="0"/>
        <color indexed="10"/>
      </font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b/>
        <i val="0"/>
        <color rgb="FF00B050"/>
      </font>
    </dxf>
    <dxf>
      <font>
        <b/>
        <i val="0"/>
        <condense val="0"/>
        <extend val="0"/>
        <color indexed="10"/>
      </font>
    </dxf>
    <dxf>
      <font>
        <b/>
        <i val="0"/>
        <color rgb="FF00B050"/>
      </font>
    </dxf>
    <dxf>
      <font>
        <b/>
        <i val="0"/>
        <condense val="0"/>
        <extend val="0"/>
        <color indexed="10"/>
      </font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b/>
        <i val="0"/>
        <color rgb="FF00B050"/>
      </font>
    </dxf>
    <dxf>
      <font>
        <b/>
        <i val="0"/>
        <condense val="0"/>
        <extend val="0"/>
        <color indexed="10"/>
      </font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b/>
        <i val="0"/>
        <color rgb="FF00B050"/>
      </font>
    </dxf>
    <dxf>
      <font>
        <b/>
        <i val="0"/>
        <condense val="0"/>
        <extend val="0"/>
        <color indexed="10"/>
      </font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b/>
        <i val="0"/>
        <color rgb="FF00B050"/>
      </font>
    </dxf>
    <dxf>
      <font>
        <b/>
        <i val="0"/>
        <condense val="0"/>
        <extend val="0"/>
        <color indexed="10"/>
      </font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00B050"/>
      </font>
    </dxf>
    <dxf>
      <font>
        <color rgb="FFFF0000"/>
      </font>
    </dxf>
    <dxf>
      <font>
        <b/>
        <i val="0"/>
        <color rgb="FF00B050"/>
      </font>
    </dxf>
    <dxf>
      <font>
        <b/>
        <i val="0"/>
        <condense val="0"/>
        <extend val="0"/>
        <color indexed="10"/>
      </font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rgb="FF00B050"/>
      </font>
    </dxf>
    <dxf>
      <font>
        <color rgb="FFFF0000"/>
      </font>
    </dxf>
    <dxf>
      <font>
        <b/>
        <i val="0"/>
        <color rgb="FF00B050"/>
      </font>
    </dxf>
    <dxf>
      <font>
        <b/>
        <i val="0"/>
        <condense val="0"/>
        <extend val="0"/>
        <color indexed="10"/>
      </font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1</xdr:row>
      <xdr:rowOff>15175</xdr:rowOff>
    </xdr:from>
    <xdr:ext cx="685800" cy="682034"/>
    <xdr:pic>
      <xdr:nvPicPr>
        <xdr:cNvPr id="3" name="Picture 2" descr="CClogo-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29475"/>
          <a:ext cx="685800" cy="6820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1</xdr:row>
      <xdr:rowOff>15175</xdr:rowOff>
    </xdr:from>
    <xdr:ext cx="685800" cy="682034"/>
    <xdr:pic>
      <xdr:nvPicPr>
        <xdr:cNvPr id="3" name="Picture 2" descr="CClogo-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29475"/>
          <a:ext cx="685800" cy="6820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1</xdr:row>
      <xdr:rowOff>15175</xdr:rowOff>
    </xdr:from>
    <xdr:ext cx="685800" cy="682034"/>
    <xdr:pic>
      <xdr:nvPicPr>
        <xdr:cNvPr id="2" name="Picture 1" descr="CClogo-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29475"/>
          <a:ext cx="685800" cy="6820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1</xdr:row>
      <xdr:rowOff>15175</xdr:rowOff>
    </xdr:from>
    <xdr:ext cx="685800" cy="682034"/>
    <xdr:pic>
      <xdr:nvPicPr>
        <xdr:cNvPr id="2" name="Picture 1" descr="CClogo-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29475"/>
          <a:ext cx="685800" cy="6820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1</xdr:row>
      <xdr:rowOff>15175</xdr:rowOff>
    </xdr:from>
    <xdr:ext cx="685800" cy="682034"/>
    <xdr:pic>
      <xdr:nvPicPr>
        <xdr:cNvPr id="2" name="Picture 1" descr="CClogo-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29475"/>
          <a:ext cx="685800" cy="6820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1</xdr:row>
      <xdr:rowOff>15175</xdr:rowOff>
    </xdr:from>
    <xdr:ext cx="685800" cy="682034"/>
    <xdr:pic>
      <xdr:nvPicPr>
        <xdr:cNvPr id="2" name="Picture 1" descr="CClogo-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29475"/>
          <a:ext cx="685800" cy="6820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1</xdr:row>
      <xdr:rowOff>15175</xdr:rowOff>
    </xdr:from>
    <xdr:ext cx="685800" cy="682034"/>
    <xdr:pic>
      <xdr:nvPicPr>
        <xdr:cNvPr id="2" name="Picture 1" descr="CClogo-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29475"/>
          <a:ext cx="685800" cy="6820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133350</xdr:colOff>
      <xdr:row>1</xdr:row>
      <xdr:rowOff>57150</xdr:rowOff>
    </xdr:from>
    <xdr:ext cx="847725" cy="838200"/>
    <xdr:pic>
      <xdr:nvPicPr>
        <xdr:cNvPr id="2" name="Picture 1" descr="CCLogo_grayscale 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33350"/>
          <a:ext cx="8477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133350</xdr:colOff>
      <xdr:row>20</xdr:row>
      <xdr:rowOff>57150</xdr:rowOff>
    </xdr:from>
    <xdr:ext cx="847725" cy="838200"/>
    <xdr:pic>
      <xdr:nvPicPr>
        <xdr:cNvPr id="3" name="Picture 2" descr="CCLogo_grayscale 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028" y="135978"/>
          <a:ext cx="8477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104775</xdr:colOff>
      <xdr:row>5</xdr:row>
      <xdr:rowOff>152400</xdr:rowOff>
    </xdr:from>
    <xdr:ext cx="933450" cy="933450"/>
    <xdr:pic>
      <xdr:nvPicPr>
        <xdr:cNvPr id="2" name="Picture 3" descr="CCLogo_grayscale 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" y="962025"/>
          <a:ext cx="9334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C30" sqref="C30"/>
    </sheetView>
  </sheetViews>
  <sheetFormatPr defaultRowHeight="15.75" x14ac:dyDescent="0.25"/>
  <cols>
    <col min="1" max="1" width="10.25" customWidth="1"/>
    <col min="2" max="2" width="25.5" customWidth="1"/>
  </cols>
  <sheetData>
    <row r="1" spans="1:2" ht="24.75" customHeight="1" x14ac:dyDescent="0.25">
      <c r="A1" s="247" t="s">
        <v>93</v>
      </c>
      <c r="B1" s="248"/>
    </row>
    <row r="2" spans="1:2" ht="22.5" customHeight="1" x14ac:dyDescent="0.25">
      <c r="A2" s="1" t="s">
        <v>94</v>
      </c>
      <c r="B2" s="2"/>
    </row>
    <row r="3" spans="1:2" ht="22.5" customHeight="1" x14ac:dyDescent="0.25">
      <c r="A3" s="1" t="s">
        <v>96</v>
      </c>
      <c r="B3" s="2"/>
    </row>
    <row r="4" spans="1:2" ht="22.5" customHeight="1" x14ac:dyDescent="0.25">
      <c r="A4" s="1" t="s">
        <v>95</v>
      </c>
      <c r="B4" s="2"/>
    </row>
    <row r="5" spans="1:2" ht="22.5" customHeight="1" x14ac:dyDescent="0.25">
      <c r="A5" s="1" t="s">
        <v>97</v>
      </c>
      <c r="B5" s="2"/>
    </row>
    <row r="6" spans="1:2" ht="22.5" customHeight="1" x14ac:dyDescent="0.25">
      <c r="A6" s="1" t="s">
        <v>6</v>
      </c>
      <c r="B6" s="2"/>
    </row>
    <row r="7" spans="1:2" ht="22.5" customHeight="1" x14ac:dyDescent="0.25">
      <c r="A7" s="1" t="s">
        <v>8</v>
      </c>
      <c r="B7" s="2"/>
    </row>
    <row r="8" spans="1:2" ht="22.5" customHeight="1" thickBot="1" x14ac:dyDescent="0.3">
      <c r="A8" s="3" t="s">
        <v>98</v>
      </c>
      <c r="B8" s="4"/>
    </row>
  </sheetData>
  <mergeCells count="1">
    <mergeCell ref="A1:B1"/>
  </mergeCells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R26"/>
  <sheetViews>
    <sheetView topLeftCell="B4" zoomScaleNormal="100" workbookViewId="0">
      <selection activeCell="L45" sqref="L45"/>
    </sheetView>
  </sheetViews>
  <sheetFormatPr defaultRowHeight="12.75" x14ac:dyDescent="0.2"/>
  <cols>
    <col min="1" max="4" width="9" style="187"/>
    <col min="5" max="5" width="9.875" style="187" customWidth="1"/>
    <col min="6" max="6" width="8.375" style="187" customWidth="1"/>
    <col min="7" max="12" width="9" style="187"/>
    <col min="13" max="13" width="9.125" style="187" customWidth="1"/>
    <col min="14" max="16384" width="9" style="187"/>
  </cols>
  <sheetData>
    <row r="5" spans="2:18" ht="13.5" thickBot="1" x14ac:dyDescent="0.25"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</row>
    <row r="6" spans="2:18" ht="13.5" thickTop="1" x14ac:dyDescent="0.2">
      <c r="B6" s="188"/>
      <c r="C6" s="201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199"/>
      <c r="Q6" s="188"/>
      <c r="R6" s="188"/>
    </row>
    <row r="7" spans="2:18" ht="18.75" thickBot="1" x14ac:dyDescent="0.3">
      <c r="B7" s="188"/>
      <c r="C7" s="195"/>
      <c r="D7" s="194"/>
      <c r="E7" s="194"/>
      <c r="F7" s="194"/>
      <c r="G7" s="188"/>
      <c r="H7" s="466" t="s">
        <v>92</v>
      </c>
      <c r="I7" s="466"/>
      <c r="J7" s="466"/>
      <c r="K7" s="466"/>
      <c r="L7" s="188"/>
      <c r="M7" s="197" t="s">
        <v>77</v>
      </c>
      <c r="N7" s="196"/>
      <c r="O7" s="196"/>
      <c r="P7" s="193"/>
      <c r="Q7" s="188"/>
      <c r="R7" s="188"/>
    </row>
    <row r="8" spans="2:18" ht="18" x14ac:dyDescent="0.25">
      <c r="B8" s="188"/>
      <c r="C8" s="195"/>
      <c r="D8" s="194"/>
      <c r="E8" s="194"/>
      <c r="F8" s="194"/>
      <c r="G8" s="466" t="s">
        <v>91</v>
      </c>
      <c r="H8" s="466"/>
      <c r="I8" s="466"/>
      <c r="J8" s="466"/>
      <c r="K8" s="466"/>
      <c r="L8" s="466"/>
      <c r="M8" s="197"/>
      <c r="N8" s="194"/>
      <c r="O8" s="194"/>
      <c r="P8" s="193"/>
      <c r="Q8" s="188"/>
      <c r="R8" s="188"/>
    </row>
    <row r="9" spans="2:18" x14ac:dyDescent="0.2">
      <c r="B9" s="188"/>
      <c r="C9" s="195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3"/>
      <c r="Q9" s="188"/>
      <c r="R9" s="188"/>
    </row>
    <row r="10" spans="2:18" ht="16.5" thickBot="1" x14ac:dyDescent="0.3">
      <c r="B10" s="188"/>
      <c r="C10" s="195"/>
      <c r="D10" s="194"/>
      <c r="E10" s="198" t="s">
        <v>79</v>
      </c>
      <c r="F10" s="194"/>
      <c r="G10" s="461">
        <f>'Project Information'!B3</f>
        <v>0</v>
      </c>
      <c r="H10" s="461"/>
      <c r="I10" s="188"/>
      <c r="J10" s="197" t="s">
        <v>0</v>
      </c>
      <c r="K10" s="194"/>
      <c r="L10" s="461">
        <f>'Project Information'!B2</f>
        <v>0</v>
      </c>
      <c r="M10" s="461"/>
      <c r="N10" s="461"/>
      <c r="O10" s="461"/>
      <c r="P10" s="193"/>
      <c r="Q10" s="188"/>
      <c r="R10" s="188"/>
    </row>
    <row r="11" spans="2:18" x14ac:dyDescent="0.2">
      <c r="B11" s="188"/>
      <c r="C11" s="195"/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3"/>
      <c r="Q11" s="188"/>
      <c r="R11" s="188"/>
    </row>
    <row r="12" spans="2:18" ht="13.5" thickBot="1" x14ac:dyDescent="0.25">
      <c r="B12" s="188"/>
      <c r="C12" s="195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3"/>
      <c r="Q12" s="188"/>
      <c r="R12" s="188"/>
    </row>
    <row r="13" spans="2:18" s="190" customFormat="1" ht="13.5" thickBot="1" x14ac:dyDescent="0.25">
      <c r="B13" s="191"/>
      <c r="C13" s="471" t="s">
        <v>90</v>
      </c>
      <c r="D13" s="468"/>
      <c r="E13" s="468"/>
      <c r="F13" s="192" t="s">
        <v>89</v>
      </c>
      <c r="G13" s="447" t="s">
        <v>88</v>
      </c>
      <c r="H13" s="468"/>
      <c r="I13" s="469"/>
      <c r="J13" s="467" t="s">
        <v>87</v>
      </c>
      <c r="K13" s="467"/>
      <c r="L13" s="470" t="s">
        <v>86</v>
      </c>
      <c r="M13" s="467"/>
      <c r="N13" s="447" t="s">
        <v>85</v>
      </c>
      <c r="O13" s="468"/>
      <c r="P13" s="448"/>
      <c r="Q13" s="191"/>
      <c r="R13" s="191"/>
    </row>
    <row r="14" spans="2:18" ht="45" customHeight="1" thickBot="1" x14ac:dyDescent="0.25">
      <c r="B14" s="188"/>
      <c r="C14" s="475"/>
      <c r="D14" s="455"/>
      <c r="E14" s="456"/>
      <c r="F14" s="478"/>
      <c r="G14" s="454"/>
      <c r="H14" s="455"/>
      <c r="I14" s="456"/>
      <c r="J14" s="454"/>
      <c r="K14" s="456"/>
      <c r="L14" s="454"/>
      <c r="M14" s="456"/>
      <c r="N14" s="189" t="s">
        <v>6</v>
      </c>
      <c r="O14" s="460"/>
      <c r="P14" s="483"/>
      <c r="Q14" s="188"/>
      <c r="R14" s="188"/>
    </row>
    <row r="15" spans="2:18" ht="45" customHeight="1" thickBot="1" x14ac:dyDescent="0.25">
      <c r="B15" s="188"/>
      <c r="C15" s="476"/>
      <c r="D15" s="458"/>
      <c r="E15" s="459"/>
      <c r="F15" s="479"/>
      <c r="G15" s="457"/>
      <c r="H15" s="458"/>
      <c r="I15" s="459"/>
      <c r="J15" s="457"/>
      <c r="K15" s="459"/>
      <c r="L15" s="457"/>
      <c r="M15" s="459"/>
      <c r="N15" s="189" t="s">
        <v>8</v>
      </c>
      <c r="O15" s="484"/>
      <c r="P15" s="485"/>
      <c r="Q15" s="188"/>
      <c r="R15" s="188"/>
    </row>
    <row r="16" spans="2:18" ht="45" customHeight="1" thickBot="1" x14ac:dyDescent="0.25">
      <c r="B16" s="188"/>
      <c r="C16" s="477"/>
      <c r="D16" s="461"/>
      <c r="E16" s="462"/>
      <c r="F16" s="480"/>
      <c r="G16" s="460"/>
      <c r="H16" s="461"/>
      <c r="I16" s="462"/>
      <c r="J16" s="460"/>
      <c r="K16" s="462"/>
      <c r="L16" s="460"/>
      <c r="M16" s="462"/>
      <c r="N16" s="189" t="s">
        <v>7</v>
      </c>
      <c r="O16" s="486"/>
      <c r="P16" s="487"/>
      <c r="Q16" s="188"/>
      <c r="R16" s="188"/>
    </row>
    <row r="17" spans="2:18" ht="13.5" customHeight="1" thickBot="1" x14ac:dyDescent="0.25">
      <c r="B17" s="188"/>
      <c r="C17" s="441" t="s">
        <v>84</v>
      </c>
      <c r="D17" s="442"/>
      <c r="E17" s="442"/>
      <c r="F17" s="442"/>
      <c r="G17" s="443"/>
      <c r="H17" s="447" t="s">
        <v>83</v>
      </c>
      <c r="I17" s="448"/>
      <c r="J17" s="481" t="s">
        <v>84</v>
      </c>
      <c r="K17" s="482"/>
      <c r="L17" s="482"/>
      <c r="M17" s="482"/>
      <c r="N17" s="443"/>
      <c r="O17" s="447" t="s">
        <v>83</v>
      </c>
      <c r="P17" s="448"/>
      <c r="Q17" s="188"/>
      <c r="R17" s="188"/>
    </row>
    <row r="18" spans="2:18" ht="22.5" customHeight="1" x14ac:dyDescent="0.2">
      <c r="B18" s="188"/>
      <c r="C18" s="444" t="s">
        <v>7</v>
      </c>
      <c r="D18" s="454"/>
      <c r="E18" s="455"/>
      <c r="F18" s="455"/>
      <c r="G18" s="456"/>
      <c r="H18" s="454"/>
      <c r="I18" s="455"/>
      <c r="J18" s="450" t="s">
        <v>7</v>
      </c>
      <c r="K18" s="454"/>
      <c r="L18" s="455"/>
      <c r="M18" s="455"/>
      <c r="N18" s="456"/>
      <c r="O18" s="454"/>
      <c r="P18" s="472"/>
      <c r="Q18" s="188"/>
      <c r="R18" s="188"/>
    </row>
    <row r="19" spans="2:18" ht="22.5" customHeight="1" x14ac:dyDescent="0.2">
      <c r="B19" s="188"/>
      <c r="C19" s="445"/>
      <c r="D19" s="457"/>
      <c r="E19" s="458"/>
      <c r="F19" s="458"/>
      <c r="G19" s="459"/>
      <c r="H19" s="457"/>
      <c r="I19" s="458"/>
      <c r="J19" s="451"/>
      <c r="K19" s="457"/>
      <c r="L19" s="458"/>
      <c r="M19" s="458"/>
      <c r="N19" s="459"/>
      <c r="O19" s="457"/>
      <c r="P19" s="473"/>
      <c r="Q19" s="188"/>
      <c r="R19" s="188"/>
    </row>
    <row r="20" spans="2:18" ht="22.5" customHeight="1" thickBot="1" x14ac:dyDescent="0.25">
      <c r="B20" s="188"/>
      <c r="C20" s="446"/>
      <c r="D20" s="460"/>
      <c r="E20" s="461"/>
      <c r="F20" s="461"/>
      <c r="G20" s="462"/>
      <c r="H20" s="457"/>
      <c r="I20" s="458"/>
      <c r="J20" s="452"/>
      <c r="K20" s="460"/>
      <c r="L20" s="461"/>
      <c r="M20" s="461"/>
      <c r="N20" s="462"/>
      <c r="O20" s="457"/>
      <c r="P20" s="473"/>
      <c r="Q20" s="188"/>
      <c r="R20" s="188"/>
    </row>
    <row r="21" spans="2:18" ht="13.5" customHeight="1" thickBot="1" x14ac:dyDescent="0.25">
      <c r="B21" s="188"/>
      <c r="C21" s="441" t="s">
        <v>82</v>
      </c>
      <c r="D21" s="442"/>
      <c r="E21" s="442"/>
      <c r="F21" s="442"/>
      <c r="G21" s="443"/>
      <c r="H21" s="457"/>
      <c r="I21" s="458"/>
      <c r="J21" s="441" t="s">
        <v>82</v>
      </c>
      <c r="K21" s="442"/>
      <c r="L21" s="442"/>
      <c r="M21" s="442"/>
      <c r="N21" s="443"/>
      <c r="O21" s="457"/>
      <c r="P21" s="473"/>
      <c r="Q21" s="188"/>
      <c r="R21" s="188"/>
    </row>
    <row r="22" spans="2:18" ht="22.5" customHeight="1" x14ac:dyDescent="0.2">
      <c r="B22" s="188"/>
      <c r="C22" s="444" t="s">
        <v>6</v>
      </c>
      <c r="D22" s="454"/>
      <c r="E22" s="455"/>
      <c r="F22" s="455"/>
      <c r="G22" s="456"/>
      <c r="H22" s="457"/>
      <c r="I22" s="458"/>
      <c r="J22" s="450" t="s">
        <v>8</v>
      </c>
      <c r="K22" s="454"/>
      <c r="L22" s="455"/>
      <c r="M22" s="455"/>
      <c r="N22" s="456"/>
      <c r="O22" s="457"/>
      <c r="P22" s="473"/>
      <c r="Q22" s="188"/>
      <c r="R22" s="188"/>
    </row>
    <row r="23" spans="2:18" ht="22.5" customHeight="1" x14ac:dyDescent="0.2">
      <c r="B23" s="188"/>
      <c r="C23" s="445"/>
      <c r="D23" s="457"/>
      <c r="E23" s="458"/>
      <c r="F23" s="458"/>
      <c r="G23" s="459"/>
      <c r="H23" s="457"/>
      <c r="I23" s="458"/>
      <c r="J23" s="451"/>
      <c r="K23" s="457"/>
      <c r="L23" s="458"/>
      <c r="M23" s="458"/>
      <c r="N23" s="459"/>
      <c r="O23" s="457"/>
      <c r="P23" s="473"/>
      <c r="Q23" s="188"/>
      <c r="R23" s="188"/>
    </row>
    <row r="24" spans="2:18" ht="22.5" customHeight="1" thickBot="1" x14ac:dyDescent="0.25">
      <c r="B24" s="188"/>
      <c r="C24" s="449"/>
      <c r="D24" s="463"/>
      <c r="E24" s="464"/>
      <c r="F24" s="464"/>
      <c r="G24" s="465"/>
      <c r="H24" s="463"/>
      <c r="I24" s="464"/>
      <c r="J24" s="453"/>
      <c r="K24" s="463"/>
      <c r="L24" s="464"/>
      <c r="M24" s="464"/>
      <c r="N24" s="465"/>
      <c r="O24" s="463"/>
      <c r="P24" s="474"/>
      <c r="Q24" s="188"/>
      <c r="R24" s="188"/>
    </row>
    <row r="25" spans="2:18" ht="13.5" thickTop="1" x14ac:dyDescent="0.2"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</row>
    <row r="26" spans="2:18" x14ac:dyDescent="0.2">
      <c r="B26" s="188"/>
      <c r="C26" s="188" t="s">
        <v>81</v>
      </c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</row>
  </sheetData>
  <mergeCells count="33">
    <mergeCell ref="N13:P13"/>
    <mergeCell ref="G10:H10"/>
    <mergeCell ref="L10:O10"/>
    <mergeCell ref="C13:E13"/>
    <mergeCell ref="O18:P24"/>
    <mergeCell ref="C14:E16"/>
    <mergeCell ref="F14:F16"/>
    <mergeCell ref="J17:N17"/>
    <mergeCell ref="O14:P14"/>
    <mergeCell ref="O15:P15"/>
    <mergeCell ref="J14:K16"/>
    <mergeCell ref="G14:I16"/>
    <mergeCell ref="L14:M16"/>
    <mergeCell ref="O16:P16"/>
    <mergeCell ref="G8:L8"/>
    <mergeCell ref="H7:K7"/>
    <mergeCell ref="J13:K13"/>
    <mergeCell ref="G13:I13"/>
    <mergeCell ref="L13:M13"/>
    <mergeCell ref="C17:G17"/>
    <mergeCell ref="C18:C20"/>
    <mergeCell ref="H17:I17"/>
    <mergeCell ref="O17:P17"/>
    <mergeCell ref="C22:C24"/>
    <mergeCell ref="J18:J20"/>
    <mergeCell ref="J22:J24"/>
    <mergeCell ref="K18:N20"/>
    <mergeCell ref="K22:N24"/>
    <mergeCell ref="D18:G20"/>
    <mergeCell ref="D22:G24"/>
    <mergeCell ref="H18:I24"/>
    <mergeCell ref="J21:N21"/>
    <mergeCell ref="C21:G21"/>
  </mergeCells>
  <printOptions horizontalCentered="1" verticalCentered="1"/>
  <pageMargins left="0.25" right="0.25" top="1" bottom="1" header="0.5" footer="0.5"/>
  <pageSetup scale="8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9"/>
  <sheetViews>
    <sheetView showGridLines="0" view="pageBreakPreview" zoomScale="140" zoomScaleNormal="100" zoomScaleSheetLayoutView="140" workbookViewId="0">
      <selection activeCell="E49" sqref="E49:S49"/>
    </sheetView>
  </sheetViews>
  <sheetFormatPr defaultRowHeight="12.75" x14ac:dyDescent="0.2"/>
  <cols>
    <col min="1" max="2" width="1.5" style="530" customWidth="1"/>
    <col min="3" max="19" width="5.25" style="530" customWidth="1"/>
    <col min="20" max="21" width="1.5" style="530" customWidth="1"/>
    <col min="22" max="22" width="9" style="530"/>
    <col min="23" max="24" width="4.5" style="530" customWidth="1"/>
    <col min="25" max="25" width="13.875" style="530" customWidth="1"/>
    <col min="26" max="16384" width="9" style="530"/>
  </cols>
  <sheetData>
    <row r="1" spans="2:30" s="488" customFormat="1" ht="9" customHeight="1" thickBot="1" x14ac:dyDescent="0.25"/>
    <row r="2" spans="2:30" s="488" customFormat="1" ht="14.25" customHeight="1" x14ac:dyDescent="0.2">
      <c r="B2" s="489"/>
      <c r="C2" s="490"/>
      <c r="D2" s="490"/>
      <c r="E2" s="490"/>
      <c r="F2" s="491" t="s">
        <v>117</v>
      </c>
      <c r="G2" s="491"/>
      <c r="H2" s="491"/>
      <c r="I2" s="491"/>
      <c r="J2" s="491"/>
      <c r="K2" s="491"/>
      <c r="L2" s="491"/>
      <c r="M2" s="491"/>
      <c r="N2" s="491"/>
      <c r="O2" s="492"/>
      <c r="P2" s="493" t="s">
        <v>106</v>
      </c>
      <c r="Q2" s="494"/>
      <c r="R2" s="277"/>
      <c r="S2" s="277"/>
      <c r="T2" s="278"/>
      <c r="U2" s="495"/>
      <c r="V2" s="495"/>
    </row>
    <row r="3" spans="2:30" s="488" customFormat="1" ht="14.25" customHeight="1" x14ac:dyDescent="0.25">
      <c r="B3" s="496"/>
      <c r="C3" s="497"/>
      <c r="D3" s="497"/>
      <c r="E3" s="497"/>
      <c r="F3" s="498"/>
      <c r="G3" s="498"/>
      <c r="H3" s="498"/>
      <c r="I3" s="498"/>
      <c r="J3" s="498"/>
      <c r="K3" s="498"/>
      <c r="L3" s="498"/>
      <c r="M3" s="498"/>
      <c r="N3" s="498"/>
      <c r="O3" s="499"/>
      <c r="P3" s="500"/>
      <c r="Q3" s="501"/>
      <c r="R3" s="279"/>
      <c r="S3" s="279"/>
      <c r="T3" s="280"/>
      <c r="U3" s="495"/>
      <c r="V3" s="495"/>
    </row>
    <row r="4" spans="2:30" s="488" customFormat="1" ht="14.25" customHeight="1" x14ac:dyDescent="0.25">
      <c r="B4" s="496"/>
      <c r="C4" s="502"/>
      <c r="D4" s="502"/>
      <c r="E4" s="502"/>
      <c r="F4" s="498"/>
      <c r="G4" s="498"/>
      <c r="H4" s="498"/>
      <c r="I4" s="498"/>
      <c r="J4" s="498"/>
      <c r="K4" s="498"/>
      <c r="L4" s="498"/>
      <c r="M4" s="498"/>
      <c r="N4" s="498"/>
      <c r="O4" s="499"/>
      <c r="P4" s="503" t="s">
        <v>105</v>
      </c>
      <c r="Q4" s="504"/>
      <c r="R4" s="281"/>
      <c r="S4" s="281"/>
      <c r="T4" s="282"/>
      <c r="U4" s="495"/>
      <c r="V4" s="495"/>
    </row>
    <row r="5" spans="2:30" s="488" customFormat="1" ht="14.25" customHeight="1" x14ac:dyDescent="0.25">
      <c r="B5" s="505"/>
      <c r="C5" s="506"/>
      <c r="D5" s="506"/>
      <c r="E5" s="506"/>
      <c r="F5" s="507"/>
      <c r="G5" s="507"/>
      <c r="H5" s="507"/>
      <c r="I5" s="507"/>
      <c r="J5" s="507"/>
      <c r="K5" s="507"/>
      <c r="L5" s="507"/>
      <c r="M5" s="507"/>
      <c r="N5" s="507"/>
      <c r="O5" s="508"/>
      <c r="P5" s="509"/>
      <c r="Q5" s="510"/>
      <c r="R5" s="279"/>
      <c r="S5" s="279"/>
      <c r="T5" s="280"/>
      <c r="U5" s="495"/>
      <c r="V5" s="495"/>
    </row>
    <row r="6" spans="2:30" s="488" customFormat="1" ht="19.5" customHeight="1" thickBot="1" x14ac:dyDescent="0.25">
      <c r="B6" s="511" t="s">
        <v>243</v>
      </c>
      <c r="C6" s="512"/>
      <c r="D6" s="512"/>
      <c r="E6" s="512"/>
      <c r="F6" s="512"/>
      <c r="G6" s="512"/>
      <c r="H6" s="512"/>
      <c r="I6" s="512"/>
      <c r="J6" s="512"/>
      <c r="K6" s="512"/>
      <c r="L6" s="512"/>
      <c r="M6" s="512"/>
      <c r="N6" s="512"/>
      <c r="O6" s="512"/>
      <c r="P6" s="512"/>
      <c r="Q6" s="512"/>
      <c r="R6" s="512"/>
      <c r="S6" s="512"/>
      <c r="T6" s="513"/>
      <c r="U6" s="495"/>
      <c r="V6" s="495"/>
    </row>
    <row r="7" spans="2:30" s="488" customFormat="1" ht="4.5" customHeight="1" thickTop="1" x14ac:dyDescent="0.2">
      <c r="B7" s="514"/>
      <c r="C7" s="515"/>
      <c r="D7" s="515"/>
      <c r="E7" s="515"/>
      <c r="F7" s="515"/>
      <c r="G7" s="515"/>
      <c r="H7" s="515"/>
      <c r="I7" s="515"/>
      <c r="J7" s="515"/>
      <c r="K7" s="515"/>
      <c r="L7" s="515"/>
      <c r="M7" s="515"/>
      <c r="N7" s="515"/>
      <c r="O7" s="515"/>
      <c r="P7" s="515"/>
      <c r="Q7" s="515"/>
      <c r="R7" s="515"/>
      <c r="S7" s="515"/>
      <c r="T7" s="516"/>
      <c r="U7" s="495"/>
      <c r="V7" s="495"/>
    </row>
    <row r="8" spans="2:30" s="488" customFormat="1" ht="15" customHeight="1" x14ac:dyDescent="0.2">
      <c r="B8" s="517"/>
      <c r="C8" s="283" t="s">
        <v>120</v>
      </c>
      <c r="D8" s="283"/>
      <c r="E8" s="284"/>
      <c r="F8" s="284"/>
      <c r="G8" s="284"/>
      <c r="H8" s="284"/>
      <c r="I8" s="284"/>
      <c r="J8" s="284"/>
      <c r="K8" s="284"/>
      <c r="L8" s="284"/>
      <c r="M8" s="284"/>
      <c r="N8" s="285" t="s">
        <v>5</v>
      </c>
      <c r="O8" s="285"/>
      <c r="P8" s="572"/>
      <c r="Q8" s="572"/>
      <c r="R8" s="572"/>
      <c r="S8" s="572"/>
      <c r="T8" s="518"/>
      <c r="U8" s="495"/>
      <c r="V8" s="495"/>
    </row>
    <row r="9" spans="2:30" s="488" customFormat="1" ht="15" customHeight="1" x14ac:dyDescent="0.2">
      <c r="B9" s="517"/>
      <c r="C9" s="283" t="s">
        <v>119</v>
      </c>
      <c r="D9" s="283"/>
      <c r="E9" s="572"/>
      <c r="F9" s="572"/>
      <c r="G9" s="572"/>
      <c r="H9" s="256" t="s">
        <v>118</v>
      </c>
      <c r="I9" s="256"/>
      <c r="J9" s="256"/>
      <c r="K9" s="573"/>
      <c r="L9" s="573"/>
      <c r="M9" s="573"/>
      <c r="N9" s="256" t="s">
        <v>121</v>
      </c>
      <c r="O9" s="256"/>
      <c r="P9" s="256"/>
      <c r="Q9" s="276"/>
      <c r="R9" s="276"/>
      <c r="S9" s="276"/>
      <c r="T9" s="519"/>
    </row>
    <row r="10" spans="2:30" s="488" customFormat="1" ht="15" customHeight="1" x14ac:dyDescent="0.2">
      <c r="B10" s="517"/>
      <c r="C10" s="272" t="s">
        <v>1</v>
      </c>
      <c r="D10" s="272"/>
      <c r="E10" s="572"/>
      <c r="F10" s="572"/>
      <c r="G10" s="572"/>
      <c r="H10" s="572"/>
      <c r="I10" s="572"/>
      <c r="J10" s="572"/>
      <c r="K10" s="572"/>
      <c r="L10" s="572"/>
      <c r="M10" s="572"/>
      <c r="N10" s="256" t="s">
        <v>107</v>
      </c>
      <c r="O10" s="256"/>
      <c r="P10" s="256"/>
      <c r="Q10" s="574"/>
      <c r="R10" s="5" t="s">
        <v>108</v>
      </c>
      <c r="S10" s="574"/>
      <c r="T10" s="519"/>
    </row>
    <row r="11" spans="2:30" s="488" customFormat="1" ht="6" customHeight="1" thickBot="1" x14ac:dyDescent="0.25">
      <c r="B11" s="517"/>
      <c r="C11" s="520"/>
      <c r="D11" s="520"/>
      <c r="E11" s="520"/>
      <c r="F11" s="520"/>
      <c r="G11" s="520"/>
      <c r="H11" s="520"/>
      <c r="I11" s="520"/>
      <c r="J11" s="521"/>
      <c r="K11" s="58"/>
      <c r="L11" s="58"/>
      <c r="M11" s="521"/>
      <c r="N11" s="521"/>
      <c r="O11" s="221"/>
      <c r="P11" s="221"/>
      <c r="Q11" s="58"/>
      <c r="R11" s="58"/>
      <c r="S11" s="522"/>
      <c r="T11" s="519"/>
    </row>
    <row r="12" spans="2:30" s="488" customFormat="1" ht="15" customHeight="1" thickTop="1" thickBot="1" x14ac:dyDescent="0.25">
      <c r="B12" s="288" t="s">
        <v>110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406"/>
    </row>
    <row r="13" spans="2:30" s="488" customFormat="1" ht="15" customHeight="1" thickTop="1" x14ac:dyDescent="0.2">
      <c r="B13" s="523"/>
      <c r="C13" s="524"/>
      <c r="D13" s="524"/>
      <c r="E13" s="273" t="s">
        <v>2</v>
      </c>
      <c r="F13" s="274"/>
      <c r="G13" s="274"/>
      <c r="H13" s="274"/>
      <c r="I13" s="274"/>
      <c r="J13" s="274" t="s">
        <v>3</v>
      </c>
      <c r="K13" s="274"/>
      <c r="L13" s="274"/>
      <c r="M13" s="274"/>
      <c r="N13" s="274"/>
      <c r="O13" s="274" t="s">
        <v>4</v>
      </c>
      <c r="P13" s="274"/>
      <c r="Q13" s="274"/>
      <c r="R13" s="274"/>
      <c r="S13" s="274"/>
      <c r="T13" s="275"/>
    </row>
    <row r="14" spans="2:30" s="488" customFormat="1" ht="15" customHeight="1" x14ac:dyDescent="0.2">
      <c r="B14" s="269" t="s">
        <v>109</v>
      </c>
      <c r="C14" s="270"/>
      <c r="D14" s="271"/>
      <c r="E14" s="575"/>
      <c r="F14" s="576"/>
      <c r="G14" s="576"/>
      <c r="H14" s="576"/>
      <c r="I14" s="576"/>
      <c r="J14" s="576"/>
      <c r="K14" s="576"/>
      <c r="L14" s="576"/>
      <c r="M14" s="576"/>
      <c r="N14" s="576"/>
      <c r="O14" s="576"/>
      <c r="P14" s="576"/>
      <c r="Q14" s="576"/>
      <c r="R14" s="576"/>
      <c r="S14" s="576"/>
      <c r="T14" s="577"/>
    </row>
    <row r="15" spans="2:30" s="488" customFormat="1" ht="15" customHeight="1" x14ac:dyDescent="0.2">
      <c r="B15" s="269" t="s">
        <v>111</v>
      </c>
      <c r="C15" s="270"/>
      <c r="D15" s="271"/>
      <c r="E15" s="578"/>
      <c r="F15" s="579"/>
      <c r="G15" s="579"/>
      <c r="H15" s="579"/>
      <c r="I15" s="580"/>
      <c r="J15" s="581"/>
      <c r="K15" s="579"/>
      <c r="L15" s="579"/>
      <c r="M15" s="579"/>
      <c r="N15" s="580"/>
      <c r="O15" s="581"/>
      <c r="P15" s="579"/>
      <c r="Q15" s="579"/>
      <c r="R15" s="579"/>
      <c r="S15" s="579"/>
      <c r="T15" s="582"/>
      <c r="AD15" s="488" t="s">
        <v>54</v>
      </c>
    </row>
    <row r="16" spans="2:30" s="488" customFormat="1" ht="15" customHeight="1" x14ac:dyDescent="0.2">
      <c r="B16" s="269" t="s">
        <v>100</v>
      </c>
      <c r="C16" s="270"/>
      <c r="D16" s="271"/>
      <c r="E16" s="575"/>
      <c r="F16" s="576"/>
      <c r="G16" s="576"/>
      <c r="H16" s="576"/>
      <c r="I16" s="576"/>
      <c r="J16" s="576"/>
      <c r="K16" s="576"/>
      <c r="L16" s="576"/>
      <c r="M16" s="576"/>
      <c r="N16" s="576"/>
      <c r="O16" s="576"/>
      <c r="P16" s="576"/>
      <c r="Q16" s="576"/>
      <c r="R16" s="576"/>
      <c r="S16" s="576"/>
      <c r="T16" s="577"/>
    </row>
    <row r="17" spans="2:25" s="488" customFormat="1" ht="15" customHeight="1" x14ac:dyDescent="0.2">
      <c r="B17" s="269" t="s">
        <v>101</v>
      </c>
      <c r="C17" s="270"/>
      <c r="D17" s="271"/>
      <c r="E17" s="575"/>
      <c r="F17" s="576"/>
      <c r="G17" s="576"/>
      <c r="H17" s="576"/>
      <c r="I17" s="576"/>
      <c r="J17" s="576"/>
      <c r="K17" s="576"/>
      <c r="L17" s="576"/>
      <c r="M17" s="576"/>
      <c r="N17" s="576"/>
      <c r="O17" s="576"/>
      <c r="P17" s="576"/>
      <c r="Q17" s="576"/>
      <c r="R17" s="576"/>
      <c r="S17" s="576"/>
      <c r="T17" s="577"/>
    </row>
    <row r="18" spans="2:25" s="488" customFormat="1" ht="15" customHeight="1" thickBot="1" x14ac:dyDescent="0.25">
      <c r="B18" s="252" t="s">
        <v>102</v>
      </c>
      <c r="C18" s="253"/>
      <c r="D18" s="254"/>
      <c r="E18" s="583"/>
      <c r="F18" s="584"/>
      <c r="G18" s="584"/>
      <c r="H18" s="584"/>
      <c r="I18" s="584"/>
      <c r="J18" s="584"/>
      <c r="K18" s="584"/>
      <c r="L18" s="584"/>
      <c r="M18" s="584"/>
      <c r="N18" s="584"/>
      <c r="O18" s="584"/>
      <c r="P18" s="584"/>
      <c r="Q18" s="584"/>
      <c r="R18" s="584"/>
      <c r="S18" s="584"/>
      <c r="T18" s="585"/>
    </row>
    <row r="19" spans="2:25" s="488" customFormat="1" ht="15" customHeight="1" thickTop="1" thickBot="1" x14ac:dyDescent="0.25">
      <c r="B19" s="288" t="s">
        <v>104</v>
      </c>
      <c r="C19" s="289"/>
      <c r="D19" s="289"/>
      <c r="E19" s="289"/>
      <c r="F19" s="289"/>
      <c r="G19" s="289"/>
      <c r="H19" s="289"/>
      <c r="I19" s="289"/>
      <c r="J19" s="290" t="s">
        <v>36</v>
      </c>
      <c r="K19" s="258"/>
      <c r="L19" s="258"/>
      <c r="M19" s="258" t="str">
        <f>+IF(E14="","",IF(W48&lt;20,"FAIL","PASS"))</f>
        <v/>
      </c>
      <c r="N19" s="260"/>
      <c r="O19" s="291" t="s">
        <v>35</v>
      </c>
      <c r="P19" s="292"/>
      <c r="Q19" s="292"/>
      <c r="R19" s="258" t="str">
        <f>+IF(O14="","",IF(X48&lt;20,"FAIL","PASS"))</f>
        <v/>
      </c>
      <c r="S19" s="258"/>
      <c r="T19" s="259"/>
    </row>
    <row r="20" spans="2:25" s="488" customFormat="1" ht="6" customHeight="1" thickTop="1" x14ac:dyDescent="0.2">
      <c r="B20" s="55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7"/>
    </row>
    <row r="21" spans="2:25" s="488" customFormat="1" ht="14.25" customHeight="1" x14ac:dyDescent="0.2">
      <c r="B21" s="517"/>
      <c r="C21" s="54" t="s">
        <v>103</v>
      </c>
      <c r="D21" s="54"/>
      <c r="E21" s="54"/>
      <c r="F21" s="255"/>
      <c r="G21" s="255"/>
      <c r="H21" s="255"/>
      <c r="I21" s="256" t="s">
        <v>99</v>
      </c>
      <c r="J21" s="256"/>
      <c r="K21" s="256"/>
      <c r="L21" s="257" t="s">
        <v>242</v>
      </c>
      <c r="M21" s="257"/>
      <c r="N21" s="257"/>
      <c r="O21" s="256" t="s">
        <v>9</v>
      </c>
      <c r="P21" s="256"/>
      <c r="Q21" s="586"/>
      <c r="R21" s="586"/>
      <c r="S21" s="586"/>
      <c r="T21" s="525"/>
    </row>
    <row r="22" spans="2:25" s="488" customFormat="1" ht="6" customHeight="1" thickBot="1" x14ac:dyDescent="0.25">
      <c r="B22" s="526"/>
      <c r="C22" s="6"/>
      <c r="D22" s="6"/>
      <c r="E22" s="6"/>
      <c r="F22" s="527"/>
      <c r="G22" s="527"/>
      <c r="H22" s="52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528"/>
    </row>
    <row r="23" spans="2:25" ht="38.25" customHeight="1" thickBot="1" x14ac:dyDescent="0.25">
      <c r="B23" s="9"/>
      <c r="C23" s="293" t="s">
        <v>112</v>
      </c>
      <c r="D23" s="294"/>
      <c r="E23" s="295"/>
      <c r="F23" s="10" t="s">
        <v>6</v>
      </c>
      <c r="G23" s="11" t="s">
        <v>7</v>
      </c>
      <c r="H23" s="12" t="s">
        <v>8</v>
      </c>
      <c r="I23" s="64" t="s">
        <v>34</v>
      </c>
      <c r="J23" s="65" t="s">
        <v>33</v>
      </c>
      <c r="K23" s="64" t="s">
        <v>32</v>
      </c>
      <c r="L23" s="65" t="s">
        <v>31</v>
      </c>
      <c r="M23" s="64" t="s">
        <v>127</v>
      </c>
      <c r="N23" s="66" t="s">
        <v>126</v>
      </c>
      <c r="O23" s="65" t="s">
        <v>125</v>
      </c>
      <c r="P23" s="7" t="s">
        <v>123</v>
      </c>
      <c r="Q23" s="8" t="s">
        <v>124</v>
      </c>
      <c r="R23" s="250" t="s">
        <v>122</v>
      </c>
      <c r="S23" s="251"/>
      <c r="T23" s="529"/>
    </row>
    <row r="24" spans="2:25" ht="15" customHeight="1" thickTop="1" thickBot="1" x14ac:dyDescent="0.25">
      <c r="B24" s="531"/>
      <c r="C24" s="310" t="s">
        <v>130</v>
      </c>
      <c r="D24" s="311"/>
      <c r="E24" s="311"/>
      <c r="F24" s="318" t="s">
        <v>116</v>
      </c>
      <c r="G24" s="318"/>
      <c r="H24" s="318"/>
      <c r="I24" s="318"/>
      <c r="J24" s="318"/>
      <c r="K24" s="318"/>
      <c r="L24" s="318"/>
      <c r="M24" s="318"/>
      <c r="N24" s="318"/>
      <c r="O24" s="318"/>
      <c r="P24" s="318"/>
      <c r="Q24" s="318"/>
      <c r="R24" s="13"/>
      <c r="S24" s="14"/>
      <c r="T24" s="532"/>
      <c r="W24" s="533" t="s">
        <v>131</v>
      </c>
      <c r="X24" s="533"/>
      <c r="Y24" s="534" t="s">
        <v>30</v>
      </c>
    </row>
    <row r="25" spans="2:25" ht="15" customHeight="1" thickTop="1" x14ac:dyDescent="0.2">
      <c r="B25" s="531"/>
      <c r="C25" s="312" t="s">
        <v>29</v>
      </c>
      <c r="D25" s="313"/>
      <c r="E25" s="314"/>
      <c r="F25" s="15"/>
      <c r="G25" s="15"/>
      <c r="H25" s="15"/>
      <c r="I25" s="16" t="str">
        <f t="shared" ref="I25:I41" si="0">+IF(F25="","",MIN(F25:G25))</f>
        <v/>
      </c>
      <c r="J25" s="17" t="str">
        <f t="shared" ref="J25:J41" si="1">+IF(F25="","",MAX(F25:G25))</f>
        <v/>
      </c>
      <c r="K25" s="16" t="str">
        <f t="shared" ref="K25:K41" si="2">+IF(F25="","",MIN(G25:H25))</f>
        <v/>
      </c>
      <c r="L25" s="17" t="str">
        <f t="shared" ref="L25:L41" si="3">+IF(F25="","",MAX(G25:H25))</f>
        <v/>
      </c>
      <c r="M25" s="59" t="str">
        <f t="shared" ref="M25:M41" si="4">+IF(F25="","",ABS(J25-I25))</f>
        <v/>
      </c>
      <c r="N25" s="60" t="str">
        <f t="shared" ref="N25:N41" si="5">IF(F25="","",+ABS(K25-L25))</f>
        <v/>
      </c>
      <c r="O25" s="241" t="str">
        <f t="shared" ref="O25:O41" si="6">IF(F25="","",+Y25)</f>
        <v/>
      </c>
      <c r="P25" s="69" t="str">
        <f t="shared" ref="P25:P41" si="7">+IF(F25="","",IF(M25&gt;O25,"FAIL","PASS"))</f>
        <v/>
      </c>
      <c r="Q25" s="79" t="str">
        <f t="shared" ref="Q25:Q41" si="8">+IF(F25="","",IF(N25&gt;O25,"FAIL","PASS"))</f>
        <v/>
      </c>
      <c r="R25" s="267"/>
      <c r="S25" s="268"/>
      <c r="T25" s="532"/>
      <c r="W25" s="537">
        <f t="shared" ref="W25:W41" si="9">+IF(P25="FAIL",0,1)</f>
        <v>1</v>
      </c>
      <c r="X25" s="537">
        <f t="shared" ref="X25:X41" si="10">+IF(Q25="FAIL",0,1)</f>
        <v>1</v>
      </c>
      <c r="Y25" s="538">
        <v>7</v>
      </c>
    </row>
    <row r="26" spans="2:25" ht="15" customHeight="1" x14ac:dyDescent="0.2">
      <c r="B26" s="531"/>
      <c r="C26" s="304" t="s">
        <v>28</v>
      </c>
      <c r="D26" s="305"/>
      <c r="E26" s="306"/>
      <c r="F26" s="20"/>
      <c r="G26" s="20"/>
      <c r="H26" s="20"/>
      <c r="I26" s="21" t="str">
        <f t="shared" si="0"/>
        <v/>
      </c>
      <c r="J26" s="22" t="str">
        <f t="shared" si="1"/>
        <v/>
      </c>
      <c r="K26" s="21" t="str">
        <f t="shared" si="2"/>
        <v/>
      </c>
      <c r="L26" s="22" t="str">
        <f t="shared" si="3"/>
        <v/>
      </c>
      <c r="M26" s="18" t="str">
        <f t="shared" si="4"/>
        <v/>
      </c>
      <c r="N26" s="19" t="str">
        <f t="shared" si="5"/>
        <v/>
      </c>
      <c r="O26" s="67" t="str">
        <f t="shared" si="6"/>
        <v/>
      </c>
      <c r="P26" s="70" t="str">
        <f t="shared" si="7"/>
        <v/>
      </c>
      <c r="Q26" s="80" t="str">
        <f t="shared" si="8"/>
        <v/>
      </c>
      <c r="R26" s="261"/>
      <c r="S26" s="262"/>
      <c r="T26" s="532"/>
      <c r="W26" s="537">
        <f t="shared" si="9"/>
        <v>1</v>
      </c>
      <c r="X26" s="537">
        <f t="shared" si="10"/>
        <v>1</v>
      </c>
      <c r="Y26" s="538">
        <v>7</v>
      </c>
    </row>
    <row r="27" spans="2:25" ht="15" customHeight="1" x14ac:dyDescent="0.2">
      <c r="B27" s="531"/>
      <c r="C27" s="304" t="s">
        <v>27</v>
      </c>
      <c r="D27" s="305"/>
      <c r="E27" s="306"/>
      <c r="F27" s="20"/>
      <c r="G27" s="20"/>
      <c r="H27" s="20"/>
      <c r="I27" s="21" t="str">
        <f t="shared" si="0"/>
        <v/>
      </c>
      <c r="J27" s="22" t="str">
        <f t="shared" si="1"/>
        <v/>
      </c>
      <c r="K27" s="21" t="str">
        <f t="shared" si="2"/>
        <v/>
      </c>
      <c r="L27" s="22" t="str">
        <f t="shared" si="3"/>
        <v/>
      </c>
      <c r="M27" s="18" t="str">
        <f t="shared" si="4"/>
        <v/>
      </c>
      <c r="N27" s="19" t="str">
        <f t="shared" si="5"/>
        <v/>
      </c>
      <c r="O27" s="67" t="str">
        <f t="shared" si="6"/>
        <v/>
      </c>
      <c r="P27" s="70" t="str">
        <f t="shared" si="7"/>
        <v/>
      </c>
      <c r="Q27" s="80" t="str">
        <f t="shared" si="8"/>
        <v/>
      </c>
      <c r="R27" s="261"/>
      <c r="S27" s="262"/>
      <c r="T27" s="532"/>
      <c r="W27" s="537">
        <f t="shared" si="9"/>
        <v>1</v>
      </c>
      <c r="X27" s="537">
        <f t="shared" si="10"/>
        <v>1</v>
      </c>
      <c r="Y27" s="538">
        <v>7</v>
      </c>
    </row>
    <row r="28" spans="2:25" ht="15" customHeight="1" x14ac:dyDescent="0.2">
      <c r="B28" s="531"/>
      <c r="C28" s="304" t="s">
        <v>26</v>
      </c>
      <c r="D28" s="305"/>
      <c r="E28" s="306"/>
      <c r="F28" s="20"/>
      <c r="G28" s="20"/>
      <c r="H28" s="20"/>
      <c r="I28" s="21" t="str">
        <f t="shared" si="0"/>
        <v/>
      </c>
      <c r="J28" s="22" t="str">
        <f t="shared" si="1"/>
        <v/>
      </c>
      <c r="K28" s="21" t="str">
        <f t="shared" si="2"/>
        <v/>
      </c>
      <c r="L28" s="22" t="str">
        <f t="shared" si="3"/>
        <v/>
      </c>
      <c r="M28" s="18" t="str">
        <f t="shared" si="4"/>
        <v/>
      </c>
      <c r="N28" s="19" t="str">
        <f t="shared" si="5"/>
        <v/>
      </c>
      <c r="O28" s="67" t="str">
        <f t="shared" si="6"/>
        <v/>
      </c>
      <c r="P28" s="70" t="str">
        <f t="shared" si="7"/>
        <v/>
      </c>
      <c r="Q28" s="80" t="str">
        <f t="shared" si="8"/>
        <v/>
      </c>
      <c r="R28" s="261"/>
      <c r="S28" s="262"/>
      <c r="T28" s="532"/>
      <c r="W28" s="537">
        <f t="shared" si="9"/>
        <v>1</v>
      </c>
      <c r="X28" s="537">
        <f t="shared" si="10"/>
        <v>1</v>
      </c>
      <c r="Y28" s="538">
        <v>7</v>
      </c>
    </row>
    <row r="29" spans="2:25" ht="15" customHeight="1" x14ac:dyDescent="0.2">
      <c r="B29" s="531"/>
      <c r="C29" s="304" t="s">
        <v>25</v>
      </c>
      <c r="D29" s="305"/>
      <c r="E29" s="306"/>
      <c r="F29" s="23"/>
      <c r="G29" s="23"/>
      <c r="H29" s="23"/>
      <c r="I29" s="21" t="str">
        <f t="shared" si="0"/>
        <v/>
      </c>
      <c r="J29" s="22" t="str">
        <f t="shared" si="1"/>
        <v/>
      </c>
      <c r="K29" s="21" t="str">
        <f t="shared" si="2"/>
        <v/>
      </c>
      <c r="L29" s="22" t="str">
        <f t="shared" si="3"/>
        <v/>
      </c>
      <c r="M29" s="18" t="str">
        <f t="shared" si="4"/>
        <v/>
      </c>
      <c r="N29" s="19" t="str">
        <f t="shared" si="5"/>
        <v/>
      </c>
      <c r="O29" s="67" t="str">
        <f t="shared" si="6"/>
        <v/>
      </c>
      <c r="P29" s="70" t="str">
        <f t="shared" si="7"/>
        <v/>
      </c>
      <c r="Q29" s="80" t="str">
        <f t="shared" si="8"/>
        <v/>
      </c>
      <c r="R29" s="261"/>
      <c r="S29" s="262"/>
      <c r="T29" s="532"/>
      <c r="W29" s="537">
        <f t="shared" si="9"/>
        <v>1</v>
      </c>
      <c r="X29" s="537">
        <f t="shared" si="10"/>
        <v>1</v>
      </c>
      <c r="Y29" s="538">
        <v>7</v>
      </c>
    </row>
    <row r="30" spans="2:25" ht="15" customHeight="1" x14ac:dyDescent="0.2">
      <c r="B30" s="531"/>
      <c r="C30" s="304" t="s">
        <v>24</v>
      </c>
      <c r="D30" s="305"/>
      <c r="E30" s="306"/>
      <c r="F30" s="23"/>
      <c r="G30" s="23"/>
      <c r="H30" s="23"/>
      <c r="I30" s="21" t="str">
        <f t="shared" si="0"/>
        <v/>
      </c>
      <c r="J30" s="22" t="str">
        <f t="shared" si="1"/>
        <v/>
      </c>
      <c r="K30" s="21" t="str">
        <f t="shared" si="2"/>
        <v/>
      </c>
      <c r="L30" s="22" t="str">
        <f t="shared" si="3"/>
        <v/>
      </c>
      <c r="M30" s="18" t="str">
        <f t="shared" si="4"/>
        <v/>
      </c>
      <c r="N30" s="19" t="str">
        <f t="shared" si="5"/>
        <v/>
      </c>
      <c r="O30" s="67" t="str">
        <f t="shared" si="6"/>
        <v/>
      </c>
      <c r="P30" s="70" t="str">
        <f t="shared" si="7"/>
        <v/>
      </c>
      <c r="Q30" s="80" t="str">
        <f t="shared" si="8"/>
        <v/>
      </c>
      <c r="R30" s="261"/>
      <c r="S30" s="262"/>
      <c r="T30" s="532"/>
      <c r="W30" s="537">
        <f t="shared" si="9"/>
        <v>1</v>
      </c>
      <c r="X30" s="537">
        <f t="shared" si="10"/>
        <v>1</v>
      </c>
      <c r="Y30" s="538">
        <v>6</v>
      </c>
    </row>
    <row r="31" spans="2:25" ht="15" customHeight="1" x14ac:dyDescent="0.2">
      <c r="B31" s="531"/>
      <c r="C31" s="304" t="s">
        <v>23</v>
      </c>
      <c r="D31" s="305"/>
      <c r="E31" s="306"/>
      <c r="F31" s="23"/>
      <c r="G31" s="23"/>
      <c r="H31" s="23"/>
      <c r="I31" s="21" t="str">
        <f t="shared" si="0"/>
        <v/>
      </c>
      <c r="J31" s="22" t="str">
        <f t="shared" si="1"/>
        <v/>
      </c>
      <c r="K31" s="21" t="str">
        <f t="shared" si="2"/>
        <v/>
      </c>
      <c r="L31" s="22" t="str">
        <f t="shared" si="3"/>
        <v/>
      </c>
      <c r="M31" s="18" t="str">
        <f t="shared" si="4"/>
        <v/>
      </c>
      <c r="N31" s="19" t="str">
        <f t="shared" si="5"/>
        <v/>
      </c>
      <c r="O31" s="67" t="str">
        <f t="shared" si="6"/>
        <v/>
      </c>
      <c r="P31" s="70" t="str">
        <f t="shared" si="7"/>
        <v/>
      </c>
      <c r="Q31" s="80" t="str">
        <f t="shared" si="8"/>
        <v/>
      </c>
      <c r="R31" s="261"/>
      <c r="S31" s="262"/>
      <c r="T31" s="532"/>
      <c r="W31" s="537">
        <f t="shared" si="9"/>
        <v>1</v>
      </c>
      <c r="X31" s="537">
        <f t="shared" si="10"/>
        <v>1</v>
      </c>
      <c r="Y31" s="538">
        <v>6</v>
      </c>
    </row>
    <row r="32" spans="2:25" ht="15" customHeight="1" x14ac:dyDescent="0.2">
      <c r="B32" s="531"/>
      <c r="C32" s="304" t="s">
        <v>22</v>
      </c>
      <c r="D32" s="305"/>
      <c r="E32" s="306"/>
      <c r="F32" s="23"/>
      <c r="G32" s="23"/>
      <c r="H32" s="23"/>
      <c r="I32" s="21" t="str">
        <f t="shared" si="0"/>
        <v/>
      </c>
      <c r="J32" s="22" t="str">
        <f t="shared" si="1"/>
        <v/>
      </c>
      <c r="K32" s="21" t="str">
        <f t="shared" si="2"/>
        <v/>
      </c>
      <c r="L32" s="22" t="str">
        <f t="shared" si="3"/>
        <v/>
      </c>
      <c r="M32" s="18" t="str">
        <f t="shared" si="4"/>
        <v/>
      </c>
      <c r="N32" s="19" t="str">
        <f t="shared" si="5"/>
        <v/>
      </c>
      <c r="O32" s="67" t="str">
        <f t="shared" si="6"/>
        <v/>
      </c>
      <c r="P32" s="70" t="str">
        <f t="shared" si="7"/>
        <v/>
      </c>
      <c r="Q32" s="80" t="str">
        <f t="shared" si="8"/>
        <v/>
      </c>
      <c r="R32" s="261"/>
      <c r="S32" s="262"/>
      <c r="T32" s="532"/>
      <c r="W32" s="537">
        <f t="shared" si="9"/>
        <v>1</v>
      </c>
      <c r="X32" s="537">
        <f t="shared" si="10"/>
        <v>1</v>
      </c>
      <c r="Y32" s="538">
        <v>6</v>
      </c>
    </row>
    <row r="33" spans="2:25" ht="15" customHeight="1" x14ac:dyDescent="0.2">
      <c r="B33" s="531"/>
      <c r="C33" s="304" t="s">
        <v>21</v>
      </c>
      <c r="D33" s="305"/>
      <c r="E33" s="306"/>
      <c r="F33" s="23"/>
      <c r="G33" s="23"/>
      <c r="H33" s="23"/>
      <c r="I33" s="21" t="str">
        <f t="shared" si="0"/>
        <v/>
      </c>
      <c r="J33" s="22" t="str">
        <f t="shared" si="1"/>
        <v/>
      </c>
      <c r="K33" s="21" t="str">
        <f t="shared" si="2"/>
        <v/>
      </c>
      <c r="L33" s="22" t="str">
        <f t="shared" si="3"/>
        <v/>
      </c>
      <c r="M33" s="18" t="str">
        <f t="shared" si="4"/>
        <v/>
      </c>
      <c r="N33" s="19" t="str">
        <f t="shared" si="5"/>
        <v/>
      </c>
      <c r="O33" s="67" t="str">
        <f t="shared" si="6"/>
        <v/>
      </c>
      <c r="P33" s="70" t="str">
        <f t="shared" si="7"/>
        <v/>
      </c>
      <c r="Q33" s="80" t="str">
        <f t="shared" si="8"/>
        <v/>
      </c>
      <c r="R33" s="261"/>
      <c r="S33" s="262"/>
      <c r="T33" s="532"/>
      <c r="W33" s="537">
        <f t="shared" si="9"/>
        <v>1</v>
      </c>
      <c r="X33" s="537">
        <f t="shared" si="10"/>
        <v>1</v>
      </c>
      <c r="Y33" s="538">
        <v>5</v>
      </c>
    </row>
    <row r="34" spans="2:25" ht="15" customHeight="1" x14ac:dyDescent="0.2">
      <c r="B34" s="531"/>
      <c r="C34" s="304" t="s">
        <v>20</v>
      </c>
      <c r="D34" s="305"/>
      <c r="E34" s="306"/>
      <c r="F34" s="23"/>
      <c r="G34" s="23"/>
      <c r="H34" s="23"/>
      <c r="I34" s="21" t="str">
        <f t="shared" si="0"/>
        <v/>
      </c>
      <c r="J34" s="22" t="str">
        <f t="shared" si="1"/>
        <v/>
      </c>
      <c r="K34" s="21" t="str">
        <f t="shared" si="2"/>
        <v/>
      </c>
      <c r="L34" s="22" t="str">
        <f t="shared" si="3"/>
        <v/>
      </c>
      <c r="M34" s="18" t="str">
        <f t="shared" si="4"/>
        <v/>
      </c>
      <c r="N34" s="19" t="str">
        <f t="shared" si="5"/>
        <v/>
      </c>
      <c r="O34" s="67" t="str">
        <f t="shared" si="6"/>
        <v/>
      </c>
      <c r="P34" s="70" t="str">
        <f t="shared" si="7"/>
        <v/>
      </c>
      <c r="Q34" s="80" t="str">
        <f t="shared" si="8"/>
        <v/>
      </c>
      <c r="R34" s="261"/>
      <c r="S34" s="262"/>
      <c r="T34" s="532"/>
      <c r="W34" s="537">
        <f t="shared" si="9"/>
        <v>1</v>
      </c>
      <c r="X34" s="537">
        <f t="shared" si="10"/>
        <v>1</v>
      </c>
      <c r="Y34" s="538">
        <v>4</v>
      </c>
    </row>
    <row r="35" spans="2:25" ht="15" customHeight="1" x14ac:dyDescent="0.2">
      <c r="B35" s="531"/>
      <c r="C35" s="304" t="s">
        <v>19</v>
      </c>
      <c r="D35" s="305"/>
      <c r="E35" s="306"/>
      <c r="F35" s="23"/>
      <c r="G35" s="23"/>
      <c r="H35" s="23"/>
      <c r="I35" s="21" t="str">
        <f t="shared" si="0"/>
        <v/>
      </c>
      <c r="J35" s="22" t="str">
        <f t="shared" si="1"/>
        <v/>
      </c>
      <c r="K35" s="21" t="str">
        <f t="shared" si="2"/>
        <v/>
      </c>
      <c r="L35" s="22" t="str">
        <f t="shared" si="3"/>
        <v/>
      </c>
      <c r="M35" s="18" t="str">
        <f t="shared" si="4"/>
        <v/>
      </c>
      <c r="N35" s="19" t="str">
        <f t="shared" si="5"/>
        <v/>
      </c>
      <c r="O35" s="67" t="str">
        <f t="shared" si="6"/>
        <v/>
      </c>
      <c r="P35" s="70" t="str">
        <f t="shared" si="7"/>
        <v/>
      </c>
      <c r="Q35" s="80" t="str">
        <f t="shared" si="8"/>
        <v/>
      </c>
      <c r="R35" s="261"/>
      <c r="S35" s="262"/>
      <c r="T35" s="532"/>
      <c r="W35" s="537">
        <f t="shared" si="9"/>
        <v>1</v>
      </c>
      <c r="X35" s="537">
        <f t="shared" si="10"/>
        <v>1</v>
      </c>
      <c r="Y35" s="538">
        <v>4</v>
      </c>
    </row>
    <row r="36" spans="2:25" ht="15" customHeight="1" x14ac:dyDescent="0.2">
      <c r="B36" s="531"/>
      <c r="C36" s="304" t="s">
        <v>18</v>
      </c>
      <c r="D36" s="305"/>
      <c r="E36" s="306"/>
      <c r="F36" s="23"/>
      <c r="G36" s="23"/>
      <c r="H36" s="23"/>
      <c r="I36" s="21" t="str">
        <f t="shared" si="0"/>
        <v/>
      </c>
      <c r="J36" s="22" t="str">
        <f t="shared" si="1"/>
        <v/>
      </c>
      <c r="K36" s="21" t="str">
        <f t="shared" si="2"/>
        <v/>
      </c>
      <c r="L36" s="22" t="str">
        <f t="shared" si="3"/>
        <v/>
      </c>
      <c r="M36" s="18" t="str">
        <f t="shared" si="4"/>
        <v/>
      </c>
      <c r="N36" s="19" t="str">
        <f t="shared" si="5"/>
        <v/>
      </c>
      <c r="O36" s="67" t="str">
        <f t="shared" si="6"/>
        <v/>
      </c>
      <c r="P36" s="70" t="str">
        <f t="shared" si="7"/>
        <v/>
      </c>
      <c r="Q36" s="80" t="str">
        <f t="shared" si="8"/>
        <v/>
      </c>
      <c r="R36" s="261"/>
      <c r="S36" s="262"/>
      <c r="T36" s="532"/>
      <c r="W36" s="537">
        <f t="shared" si="9"/>
        <v>1</v>
      </c>
      <c r="X36" s="537">
        <f t="shared" si="10"/>
        <v>1</v>
      </c>
      <c r="Y36" s="538">
        <v>4</v>
      </c>
    </row>
    <row r="37" spans="2:25" ht="15" customHeight="1" x14ac:dyDescent="0.2">
      <c r="B37" s="531"/>
      <c r="C37" s="304" t="s">
        <v>17</v>
      </c>
      <c r="D37" s="305"/>
      <c r="E37" s="306"/>
      <c r="F37" s="23"/>
      <c r="G37" s="23"/>
      <c r="H37" s="23"/>
      <c r="I37" s="21" t="str">
        <f t="shared" si="0"/>
        <v/>
      </c>
      <c r="J37" s="22" t="str">
        <f t="shared" si="1"/>
        <v/>
      </c>
      <c r="K37" s="21" t="str">
        <f t="shared" si="2"/>
        <v/>
      </c>
      <c r="L37" s="22" t="str">
        <f t="shared" si="3"/>
        <v/>
      </c>
      <c r="M37" s="18" t="str">
        <f t="shared" si="4"/>
        <v/>
      </c>
      <c r="N37" s="19" t="str">
        <f t="shared" si="5"/>
        <v/>
      </c>
      <c r="O37" s="67" t="str">
        <f t="shared" si="6"/>
        <v/>
      </c>
      <c r="P37" s="70" t="str">
        <f t="shared" si="7"/>
        <v/>
      </c>
      <c r="Q37" s="80" t="str">
        <f t="shared" si="8"/>
        <v/>
      </c>
      <c r="R37" s="261"/>
      <c r="S37" s="262"/>
      <c r="T37" s="532"/>
      <c r="W37" s="537">
        <f t="shared" si="9"/>
        <v>1</v>
      </c>
      <c r="X37" s="537">
        <f t="shared" si="10"/>
        <v>1</v>
      </c>
      <c r="Y37" s="538">
        <v>3</v>
      </c>
    </row>
    <row r="38" spans="2:25" ht="15" customHeight="1" x14ac:dyDescent="0.2">
      <c r="B38" s="531"/>
      <c r="C38" s="304" t="s">
        <v>16</v>
      </c>
      <c r="D38" s="305"/>
      <c r="E38" s="306"/>
      <c r="F38" s="23"/>
      <c r="G38" s="23"/>
      <c r="H38" s="23"/>
      <c r="I38" s="21" t="str">
        <f t="shared" si="0"/>
        <v/>
      </c>
      <c r="J38" s="22" t="str">
        <f t="shared" si="1"/>
        <v/>
      </c>
      <c r="K38" s="21" t="str">
        <f t="shared" si="2"/>
        <v/>
      </c>
      <c r="L38" s="22" t="str">
        <f t="shared" si="3"/>
        <v/>
      </c>
      <c r="M38" s="18" t="str">
        <f t="shared" si="4"/>
        <v/>
      </c>
      <c r="N38" s="19" t="str">
        <f t="shared" si="5"/>
        <v/>
      </c>
      <c r="O38" s="67" t="str">
        <f t="shared" si="6"/>
        <v/>
      </c>
      <c r="P38" s="70" t="str">
        <f t="shared" si="7"/>
        <v/>
      </c>
      <c r="Q38" s="80" t="str">
        <f t="shared" si="8"/>
        <v/>
      </c>
      <c r="R38" s="261"/>
      <c r="S38" s="262"/>
      <c r="T38" s="532"/>
      <c r="W38" s="537">
        <f t="shared" si="9"/>
        <v>1</v>
      </c>
      <c r="X38" s="537">
        <f t="shared" si="10"/>
        <v>1</v>
      </c>
      <c r="Y38" s="538">
        <v>3</v>
      </c>
    </row>
    <row r="39" spans="2:25" ht="15" customHeight="1" x14ac:dyDescent="0.2">
      <c r="B39" s="531"/>
      <c r="C39" s="304" t="s">
        <v>15</v>
      </c>
      <c r="D39" s="305"/>
      <c r="E39" s="306"/>
      <c r="F39" s="23"/>
      <c r="G39" s="23"/>
      <c r="H39" s="23"/>
      <c r="I39" s="21" t="str">
        <f t="shared" si="0"/>
        <v/>
      </c>
      <c r="J39" s="22" t="str">
        <f t="shared" si="1"/>
        <v/>
      </c>
      <c r="K39" s="21" t="str">
        <f t="shared" si="2"/>
        <v/>
      </c>
      <c r="L39" s="22" t="str">
        <f t="shared" si="3"/>
        <v/>
      </c>
      <c r="M39" s="18" t="str">
        <f t="shared" si="4"/>
        <v/>
      </c>
      <c r="N39" s="19" t="str">
        <f t="shared" si="5"/>
        <v/>
      </c>
      <c r="O39" s="67" t="str">
        <f t="shared" si="6"/>
        <v/>
      </c>
      <c r="P39" s="70" t="str">
        <f t="shared" si="7"/>
        <v/>
      </c>
      <c r="Q39" s="80" t="str">
        <f t="shared" si="8"/>
        <v/>
      </c>
      <c r="R39" s="261"/>
      <c r="S39" s="262"/>
      <c r="T39" s="532"/>
      <c r="W39" s="537">
        <f t="shared" si="9"/>
        <v>1</v>
      </c>
      <c r="X39" s="537">
        <f t="shared" si="10"/>
        <v>1</v>
      </c>
      <c r="Y39" s="538">
        <v>3</v>
      </c>
    </row>
    <row r="40" spans="2:25" ht="15" customHeight="1" x14ac:dyDescent="0.2">
      <c r="B40" s="531"/>
      <c r="C40" s="304" t="s">
        <v>14</v>
      </c>
      <c r="D40" s="305"/>
      <c r="E40" s="306"/>
      <c r="F40" s="23"/>
      <c r="G40" s="23"/>
      <c r="H40" s="23"/>
      <c r="I40" s="21" t="str">
        <f t="shared" si="0"/>
        <v/>
      </c>
      <c r="J40" s="22" t="str">
        <f t="shared" si="1"/>
        <v/>
      </c>
      <c r="K40" s="21" t="str">
        <f t="shared" si="2"/>
        <v/>
      </c>
      <c r="L40" s="22" t="str">
        <f t="shared" si="3"/>
        <v/>
      </c>
      <c r="M40" s="18" t="str">
        <f t="shared" si="4"/>
        <v/>
      </c>
      <c r="N40" s="19" t="str">
        <f t="shared" si="5"/>
        <v/>
      </c>
      <c r="O40" s="67" t="str">
        <f t="shared" si="6"/>
        <v/>
      </c>
      <c r="P40" s="70" t="str">
        <f t="shared" si="7"/>
        <v/>
      </c>
      <c r="Q40" s="80" t="str">
        <f t="shared" si="8"/>
        <v/>
      </c>
      <c r="R40" s="261"/>
      <c r="S40" s="262"/>
      <c r="T40" s="532"/>
      <c r="W40" s="537">
        <f t="shared" si="9"/>
        <v>1</v>
      </c>
      <c r="X40" s="537">
        <f t="shared" si="10"/>
        <v>1</v>
      </c>
      <c r="Y40" s="538">
        <v>2</v>
      </c>
    </row>
    <row r="41" spans="2:25" ht="15" customHeight="1" thickBot="1" x14ac:dyDescent="0.25">
      <c r="B41" s="531"/>
      <c r="C41" s="304" t="s">
        <v>13</v>
      </c>
      <c r="D41" s="305"/>
      <c r="E41" s="306"/>
      <c r="F41" s="40"/>
      <c r="G41" s="40"/>
      <c r="H41" s="40"/>
      <c r="I41" s="41" t="str">
        <f t="shared" si="0"/>
        <v/>
      </c>
      <c r="J41" s="42" t="str">
        <f t="shared" si="1"/>
        <v/>
      </c>
      <c r="K41" s="41" t="str">
        <f t="shared" si="2"/>
        <v/>
      </c>
      <c r="L41" s="42" t="str">
        <f t="shared" si="3"/>
        <v/>
      </c>
      <c r="M41" s="61" t="str">
        <f t="shared" si="4"/>
        <v/>
      </c>
      <c r="N41" s="62" t="str">
        <f t="shared" si="5"/>
        <v/>
      </c>
      <c r="O41" s="68" t="str">
        <f t="shared" si="6"/>
        <v/>
      </c>
      <c r="P41" s="71" t="str">
        <f t="shared" si="7"/>
        <v/>
      </c>
      <c r="Q41" s="81" t="str">
        <f t="shared" si="8"/>
        <v/>
      </c>
      <c r="R41" s="263"/>
      <c r="S41" s="264"/>
      <c r="T41" s="532"/>
      <c r="W41" s="537">
        <f t="shared" si="9"/>
        <v>1</v>
      </c>
      <c r="X41" s="537">
        <f t="shared" si="10"/>
        <v>1</v>
      </c>
      <c r="Y41" s="538">
        <v>2</v>
      </c>
    </row>
    <row r="42" spans="2:25" ht="15" customHeight="1" thickTop="1" thickBot="1" x14ac:dyDescent="0.25">
      <c r="B42" s="531"/>
      <c r="C42" s="296" t="s">
        <v>12</v>
      </c>
      <c r="D42" s="297"/>
      <c r="E42" s="297"/>
      <c r="F42" s="287" t="s">
        <v>115</v>
      </c>
      <c r="G42" s="287"/>
      <c r="H42" s="287"/>
      <c r="I42" s="287"/>
      <c r="J42" s="287"/>
      <c r="K42" s="287"/>
      <c r="L42" s="287"/>
      <c r="M42" s="287"/>
      <c r="N42" s="287"/>
      <c r="O42" s="287"/>
      <c r="P42" s="287"/>
      <c r="Q42" s="287"/>
      <c r="R42" s="50"/>
      <c r="S42" s="51"/>
      <c r="T42" s="532"/>
      <c r="W42" s="537"/>
      <c r="X42" s="537"/>
      <c r="Y42" s="537"/>
    </row>
    <row r="43" spans="2:25" ht="15" customHeight="1" thickTop="1" thickBot="1" x14ac:dyDescent="0.25">
      <c r="B43" s="531"/>
      <c r="C43" s="298" t="s">
        <v>128</v>
      </c>
      <c r="D43" s="299"/>
      <c r="E43" s="300"/>
      <c r="F43" s="24"/>
      <c r="G43" s="25"/>
      <c r="H43" s="26"/>
      <c r="I43" s="27" t="str">
        <f>+IF(F43="","",MIN(F43:G43))</f>
        <v/>
      </c>
      <c r="J43" s="28" t="str">
        <f>+IF(F43="","",MAX(F43:G43))</f>
        <v/>
      </c>
      <c r="K43" s="27" t="str">
        <f>+IF(F43="","",MIN(G43:H43))</f>
        <v/>
      </c>
      <c r="L43" s="28" t="str">
        <f>+IF(F43="","",MAX(G43:H43))</f>
        <v/>
      </c>
      <c r="M43" s="52" t="str">
        <f>+IF(F43="","",ABS(J43-I43))</f>
        <v/>
      </c>
      <c r="N43" s="53" t="str">
        <f>IF(F43="","",+ABS(K43-L43))</f>
        <v/>
      </c>
      <c r="O43" s="72" t="str">
        <f>IF(F43="","",+Y43)</f>
        <v/>
      </c>
      <c r="P43" s="73" t="str">
        <f>+IF(F43="","",IF(M43&gt;O43,"FAIL","PASS"))</f>
        <v/>
      </c>
      <c r="Q43" s="82" t="str">
        <f>+IF(F43="","",IF(N43&gt;O43,"FAIL","PASS"))</f>
        <v/>
      </c>
      <c r="R43" s="265"/>
      <c r="S43" s="266"/>
      <c r="T43" s="532"/>
      <c r="W43" s="537">
        <f>+IF(P43="FAIL",0,1)</f>
        <v>1</v>
      </c>
      <c r="X43" s="537">
        <f>+IF(Q43="FAIL",0,1)</f>
        <v>1</v>
      </c>
      <c r="Y43" s="538">
        <v>3</v>
      </c>
    </row>
    <row r="44" spans="2:25" ht="15" customHeight="1" thickTop="1" thickBot="1" x14ac:dyDescent="0.25">
      <c r="B44" s="531"/>
      <c r="C44" s="296" t="s">
        <v>11</v>
      </c>
      <c r="D44" s="297"/>
      <c r="E44" s="297"/>
      <c r="F44" s="287" t="s">
        <v>114</v>
      </c>
      <c r="G44" s="287"/>
      <c r="H44" s="287"/>
      <c r="I44" s="287"/>
      <c r="J44" s="287"/>
      <c r="K44" s="287"/>
      <c r="L44" s="287"/>
      <c r="M44" s="287"/>
      <c r="N44" s="287"/>
      <c r="O44" s="287"/>
      <c r="P44" s="287"/>
      <c r="Q44" s="287"/>
      <c r="R44" s="43"/>
      <c r="S44" s="44"/>
      <c r="T44" s="532"/>
      <c r="W44" s="537"/>
      <c r="X44" s="537"/>
      <c r="Y44" s="538"/>
    </row>
    <row r="45" spans="2:25" ht="15" customHeight="1" thickTop="1" thickBot="1" x14ac:dyDescent="0.25">
      <c r="B45" s="531"/>
      <c r="C45" s="301" t="s">
        <v>128</v>
      </c>
      <c r="D45" s="302"/>
      <c r="E45" s="303"/>
      <c r="F45" s="45"/>
      <c r="G45" s="46"/>
      <c r="H45" s="47"/>
      <c r="I45" s="48" t="str">
        <f>+IF(F45="","",MIN(F45:G45))</f>
        <v/>
      </c>
      <c r="J45" s="49" t="str">
        <f>+IF(F45="","",MAX(F45:G45))</f>
        <v/>
      </c>
      <c r="K45" s="48" t="str">
        <f>+IF(F45="","",MIN(G45:H45))</f>
        <v/>
      </c>
      <c r="L45" s="49" t="str">
        <f>+IF(F45="","",MAX(G45:H45))</f>
        <v/>
      </c>
      <c r="M45" s="29" t="str">
        <f>+IF(F45="","",ABS(J45-I45))</f>
        <v/>
      </c>
      <c r="N45" s="30" t="str">
        <f>IF(F45="","",+ABS(K45-L45))</f>
        <v/>
      </c>
      <c r="O45" s="75" t="str">
        <f>IF(F45="","",+Y45)</f>
        <v/>
      </c>
      <c r="P45" s="73" t="str">
        <f>+IF(F45="","",IF(M45&gt;O45,"FAIL","PASS"))</f>
        <v/>
      </c>
      <c r="Q45" s="74" t="str">
        <f>+IF(F45="","",IF(N45&gt;O45,"FAIL","PASS"))</f>
        <v/>
      </c>
      <c r="R45" s="265"/>
      <c r="S45" s="266"/>
      <c r="T45" s="532"/>
      <c r="W45" s="537">
        <f>+IF(P45="FAIL",0,1)</f>
        <v>1</v>
      </c>
      <c r="X45" s="537">
        <f>+IF(Q45="FAIL",0,1)</f>
        <v>1</v>
      </c>
      <c r="Y45" s="538">
        <v>7</v>
      </c>
    </row>
    <row r="46" spans="2:25" ht="15" customHeight="1" thickTop="1" thickBot="1" x14ac:dyDescent="0.25">
      <c r="B46" s="531"/>
      <c r="C46" s="296" t="s">
        <v>244</v>
      </c>
      <c r="D46" s="297"/>
      <c r="E46" s="297"/>
      <c r="F46" s="319" t="s">
        <v>113</v>
      </c>
      <c r="G46" s="319"/>
      <c r="H46" s="319"/>
      <c r="I46" s="319"/>
      <c r="J46" s="319"/>
      <c r="K46" s="319"/>
      <c r="L46" s="319"/>
      <c r="M46" s="319"/>
      <c r="N46" s="319"/>
      <c r="O46" s="319"/>
      <c r="P46" s="319"/>
      <c r="Q46" s="319"/>
      <c r="R46" s="31"/>
      <c r="S46" s="32"/>
      <c r="T46" s="532"/>
      <c r="W46" s="537"/>
      <c r="X46" s="537"/>
      <c r="Y46" s="537"/>
    </row>
    <row r="47" spans="2:25" ht="15" customHeight="1" thickTop="1" thickBot="1" x14ac:dyDescent="0.25">
      <c r="B47" s="531"/>
      <c r="C47" s="315" t="s">
        <v>128</v>
      </c>
      <c r="D47" s="316"/>
      <c r="E47" s="317"/>
      <c r="F47" s="33"/>
      <c r="G47" s="34"/>
      <c r="H47" s="35"/>
      <c r="I47" s="36" t="str">
        <f>+IF(F47="","",MIN(F47:G47))</f>
        <v/>
      </c>
      <c r="J47" s="37" t="str">
        <f>+IF(F47="","",MAX(F47:G47))</f>
        <v/>
      </c>
      <c r="K47" s="36" t="str">
        <f>+IF(F47="","",MIN(G47:H47))</f>
        <v/>
      </c>
      <c r="L47" s="37" t="str">
        <f>+IF(F47="","",MAX(G47:H47))</f>
        <v/>
      </c>
      <c r="M47" s="38" t="str">
        <f>+IF(F47="","",ABS(J47-I47))</f>
        <v/>
      </c>
      <c r="N47" s="39" t="str">
        <f>IF(F47="","",+ABS(K47-L47))</f>
        <v/>
      </c>
      <c r="O47" s="76" t="str">
        <f>IF(F47="","",+Y47)</f>
        <v/>
      </c>
      <c r="P47" s="77" t="str">
        <f>+IF(F47="","",IF(M47&gt;O47,"FAIL","PASS"))</f>
        <v/>
      </c>
      <c r="Q47" s="78" t="str">
        <f>+IF(F47="","",IF(N47&gt;O47,"FAIL","PASS"))</f>
        <v/>
      </c>
      <c r="R47" s="308"/>
      <c r="S47" s="309"/>
      <c r="T47" s="532"/>
      <c r="W47" s="537">
        <f>+IF(P47="FAIL",0,1)</f>
        <v>1</v>
      </c>
      <c r="X47" s="537">
        <f>+IF(Q47="FAIL",0,1)</f>
        <v>1</v>
      </c>
      <c r="Y47" s="537">
        <v>3</v>
      </c>
    </row>
    <row r="48" spans="2:25" ht="6" customHeight="1" x14ac:dyDescent="0.2">
      <c r="B48" s="531"/>
      <c r="C48" s="555"/>
      <c r="D48" s="555"/>
      <c r="E48" s="555"/>
      <c r="F48" s="555"/>
      <c r="G48" s="555"/>
      <c r="H48" s="555"/>
      <c r="I48" s="555"/>
      <c r="J48" s="555"/>
      <c r="K48" s="555"/>
      <c r="L48" s="555"/>
      <c r="M48" s="555"/>
      <c r="N48" s="555"/>
      <c r="O48" s="555"/>
      <c r="P48" s="555"/>
      <c r="Q48" s="555"/>
      <c r="R48" s="555"/>
      <c r="S48" s="555"/>
      <c r="T48" s="532"/>
      <c r="V48" s="556" t="s">
        <v>132</v>
      </c>
      <c r="W48" s="557">
        <f>+SUM(W25:W47)</f>
        <v>20</v>
      </c>
      <c r="X48" s="557">
        <f>+SUM(X25:X47)</f>
        <v>20</v>
      </c>
      <c r="Y48" s="537"/>
    </row>
    <row r="49" spans="1:24" ht="15" customHeight="1" x14ac:dyDescent="0.2">
      <c r="B49" s="531"/>
      <c r="C49" s="558" t="s">
        <v>55</v>
      </c>
      <c r="D49" s="558"/>
      <c r="E49" s="286"/>
      <c r="F49" s="286"/>
      <c r="G49" s="286"/>
      <c r="H49" s="286"/>
      <c r="I49" s="286"/>
      <c r="J49" s="286"/>
      <c r="K49" s="286"/>
      <c r="L49" s="286"/>
      <c r="M49" s="286"/>
      <c r="N49" s="286"/>
      <c r="O49" s="286"/>
      <c r="P49" s="286"/>
      <c r="Q49" s="286"/>
      <c r="R49" s="286"/>
      <c r="S49" s="286"/>
      <c r="T49" s="532"/>
      <c r="V49" s="556"/>
      <c r="W49" s="557"/>
      <c r="X49" s="557"/>
    </row>
    <row r="50" spans="1:24" ht="15" customHeight="1" x14ac:dyDescent="0.2">
      <c r="B50" s="531"/>
      <c r="C50" s="559"/>
      <c r="D50" s="559"/>
      <c r="E50" s="249"/>
      <c r="F50" s="249"/>
      <c r="G50" s="249"/>
      <c r="H50" s="249"/>
      <c r="I50" s="249"/>
      <c r="J50" s="249"/>
      <c r="K50" s="249"/>
      <c r="L50" s="249"/>
      <c r="M50" s="249"/>
      <c r="N50" s="249"/>
      <c r="O50" s="249"/>
      <c r="P50" s="249"/>
      <c r="Q50" s="249"/>
      <c r="R50" s="249"/>
      <c r="S50" s="249"/>
      <c r="T50" s="532"/>
      <c r="V50" s="560"/>
      <c r="W50" s="561"/>
      <c r="X50" s="561"/>
    </row>
    <row r="51" spans="1:24" ht="15" customHeight="1" x14ac:dyDescent="0.2">
      <c r="B51" s="531"/>
      <c r="C51" s="559"/>
      <c r="D51" s="559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249"/>
      <c r="S51" s="249"/>
      <c r="T51" s="532"/>
      <c r="V51" s="560"/>
      <c r="W51" s="561"/>
      <c r="X51" s="561"/>
    </row>
    <row r="52" spans="1:24" ht="15" customHeight="1" x14ac:dyDescent="0.2">
      <c r="B52" s="531"/>
      <c r="C52" s="562"/>
      <c r="D52" s="562"/>
      <c r="E52" s="307"/>
      <c r="F52" s="307"/>
      <c r="G52" s="307"/>
      <c r="H52" s="307"/>
      <c r="I52" s="307"/>
      <c r="J52" s="307"/>
      <c r="K52" s="307"/>
      <c r="L52" s="307"/>
      <c r="M52" s="307"/>
      <c r="N52" s="307"/>
      <c r="O52" s="307"/>
      <c r="P52" s="307"/>
      <c r="Q52" s="307"/>
      <c r="R52" s="307"/>
      <c r="S52" s="307"/>
      <c r="T52" s="532"/>
    </row>
    <row r="53" spans="1:24" ht="6" customHeight="1" x14ac:dyDescent="0.2">
      <c r="B53" s="531"/>
      <c r="C53" s="555"/>
      <c r="D53" s="555"/>
      <c r="E53" s="555"/>
      <c r="F53" s="555"/>
      <c r="G53" s="555"/>
      <c r="H53" s="555"/>
      <c r="I53" s="555"/>
      <c r="J53" s="555"/>
      <c r="K53" s="555"/>
      <c r="L53" s="555"/>
      <c r="M53" s="555"/>
      <c r="N53" s="555"/>
      <c r="O53" s="563"/>
      <c r="P53" s="555"/>
      <c r="Q53" s="555"/>
      <c r="R53" s="555"/>
      <c r="S53" s="555"/>
      <c r="T53" s="532"/>
    </row>
    <row r="54" spans="1:24" ht="15" customHeight="1" thickBot="1" x14ac:dyDescent="0.25">
      <c r="A54" s="564"/>
      <c r="B54" s="565" t="s">
        <v>129</v>
      </c>
      <c r="C54" s="566"/>
      <c r="D54" s="566"/>
      <c r="E54" s="566"/>
      <c r="F54" s="566"/>
      <c r="G54" s="566"/>
      <c r="H54" s="566"/>
      <c r="I54" s="567"/>
      <c r="J54" s="567"/>
      <c r="K54" s="566"/>
      <c r="L54" s="568"/>
      <c r="M54" s="569"/>
      <c r="N54" s="569"/>
      <c r="O54" s="569"/>
      <c r="P54" s="569"/>
      <c r="Q54" s="569"/>
      <c r="R54" s="567"/>
      <c r="S54" s="566"/>
      <c r="T54" s="570"/>
    </row>
    <row r="55" spans="1:24" ht="6" customHeight="1" thickTop="1" x14ac:dyDescent="0.2">
      <c r="O55" s="571"/>
    </row>
    <row r="56" spans="1:24" x14ac:dyDescent="0.2">
      <c r="O56" s="571"/>
    </row>
    <row r="57" spans="1:24" x14ac:dyDescent="0.2">
      <c r="O57" s="571"/>
    </row>
    <row r="58" spans="1:24" x14ac:dyDescent="0.2">
      <c r="O58" s="571"/>
    </row>
    <row r="59" spans="1:24" x14ac:dyDescent="0.2">
      <c r="O59" s="571"/>
    </row>
  </sheetData>
  <sheetProtection algorithmName="SHA-512" hashValue="N7hRgUhfcBrVPcG2H+vrRReywuYkDveQf6zMJ+ECSeZvKnKeeMe6QMfxYJJxW5o8ZOf8wKIIeQnRhsQlB5lRDA==" saltValue="PimaNVoHdBkqWxNoU+lCKA==" spinCount="100000" sheet="1" objects="1" scenarios="1" selectLockedCells="1"/>
  <mergeCells count="113">
    <mergeCell ref="W24:X24"/>
    <mergeCell ref="W48:W49"/>
    <mergeCell ref="X48:X49"/>
    <mergeCell ref="V48:V49"/>
    <mergeCell ref="E52:S52"/>
    <mergeCell ref="R45:S45"/>
    <mergeCell ref="R47:S47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49:D49"/>
    <mergeCell ref="C47:E47"/>
    <mergeCell ref="F24:Q24"/>
    <mergeCell ref="F42:Q42"/>
    <mergeCell ref="F46:Q46"/>
    <mergeCell ref="B19:I19"/>
    <mergeCell ref="J19:L19"/>
    <mergeCell ref="O19:Q19"/>
    <mergeCell ref="C23:E23"/>
    <mergeCell ref="C42:E42"/>
    <mergeCell ref="C44:E44"/>
    <mergeCell ref="C46:E46"/>
    <mergeCell ref="C43:E43"/>
    <mergeCell ref="C45:E45"/>
    <mergeCell ref="C37:E37"/>
    <mergeCell ref="C38:E38"/>
    <mergeCell ref="C39:E39"/>
    <mergeCell ref="C40:E40"/>
    <mergeCell ref="C41:E41"/>
    <mergeCell ref="C36:E36"/>
    <mergeCell ref="R31:S31"/>
    <mergeCell ref="R32:S32"/>
    <mergeCell ref="R33:S33"/>
    <mergeCell ref="R34:S34"/>
    <mergeCell ref="R35:S35"/>
    <mergeCell ref="R36:S36"/>
    <mergeCell ref="R37:S37"/>
    <mergeCell ref="E49:S49"/>
    <mergeCell ref="F44:Q44"/>
    <mergeCell ref="R38:S38"/>
    <mergeCell ref="Q9:S9"/>
    <mergeCell ref="R2:T3"/>
    <mergeCell ref="P4:Q5"/>
    <mergeCell ref="R4:T5"/>
    <mergeCell ref="B6:T6"/>
    <mergeCell ref="C8:D8"/>
    <mergeCell ref="E8:M8"/>
    <mergeCell ref="N8:O8"/>
    <mergeCell ref="P8:S8"/>
    <mergeCell ref="F2:O5"/>
    <mergeCell ref="P2:Q3"/>
    <mergeCell ref="C9:D9"/>
    <mergeCell ref="E9:G9"/>
    <mergeCell ref="H9:J9"/>
    <mergeCell ref="K9:M9"/>
    <mergeCell ref="N9:P9"/>
    <mergeCell ref="C10:D10"/>
    <mergeCell ref="E10:M10"/>
    <mergeCell ref="N10:P10"/>
    <mergeCell ref="B12:T12"/>
    <mergeCell ref="B13:D13"/>
    <mergeCell ref="E13:I13"/>
    <mergeCell ref="J13:N13"/>
    <mergeCell ref="O13:T13"/>
    <mergeCell ref="B14:D14"/>
    <mergeCell ref="E14:I14"/>
    <mergeCell ref="J14:N14"/>
    <mergeCell ref="O14:T14"/>
    <mergeCell ref="B15:D15"/>
    <mergeCell ref="E15:I15"/>
    <mergeCell ref="J15:N15"/>
    <mergeCell ref="O15:T15"/>
    <mergeCell ref="B16:D16"/>
    <mergeCell ref="E16:I16"/>
    <mergeCell ref="J16:N16"/>
    <mergeCell ref="O16:T16"/>
    <mergeCell ref="B17:D17"/>
    <mergeCell ref="E17:I17"/>
    <mergeCell ref="J17:N17"/>
    <mergeCell ref="O17:T17"/>
    <mergeCell ref="E50:S50"/>
    <mergeCell ref="E51:S51"/>
    <mergeCell ref="R23:S23"/>
    <mergeCell ref="B18:D18"/>
    <mergeCell ref="E18:I18"/>
    <mergeCell ref="J18:N18"/>
    <mergeCell ref="O18:T18"/>
    <mergeCell ref="F21:H21"/>
    <mergeCell ref="I21:K21"/>
    <mergeCell ref="L21:N21"/>
    <mergeCell ref="O21:P21"/>
    <mergeCell ref="Q21:S21"/>
    <mergeCell ref="R19:T19"/>
    <mergeCell ref="M19:N19"/>
    <mergeCell ref="R39:S39"/>
    <mergeCell ref="R40:S40"/>
    <mergeCell ref="R41:S41"/>
    <mergeCell ref="R43:S43"/>
    <mergeCell ref="R25:S25"/>
    <mergeCell ref="R26:S26"/>
    <mergeCell ref="R27:S27"/>
    <mergeCell ref="R28:S28"/>
    <mergeCell ref="R29:S29"/>
    <mergeCell ref="R30:S30"/>
  </mergeCells>
  <conditionalFormatting sqref="E49:E52 F21 R4 P8 E8:E10 K9 Q9:Q10 S10 E14:E18 J14:J18 O14:O18 L21 Q21 F25:H41 F43:H43 F45:H45 F47:H47">
    <cfRule type="cellIs" dxfId="86" priority="2" operator="equal">
      <formula>0</formula>
    </cfRule>
  </conditionalFormatting>
  <conditionalFormatting sqref="R2">
    <cfRule type="cellIs" dxfId="85" priority="1" operator="equal">
      <formula>0</formula>
    </cfRule>
  </conditionalFormatting>
  <conditionalFormatting sqref="P25:Q41 P45:Q45 P47:Q47 P43:Q43 M19 R19">
    <cfRule type="cellIs" dxfId="84" priority="3" stopIfTrue="1" operator="equal">
      <formula>"FAIL"</formula>
    </cfRule>
    <cfRule type="cellIs" dxfId="83" priority="4" stopIfTrue="1" operator="equal">
      <formula>"PASS"</formula>
    </cfRule>
  </conditionalFormatting>
  <printOptions horizontalCentered="1" verticalCentered="1"/>
  <pageMargins left="0.25" right="0.25" top="0.25" bottom="0.25" header="0" footer="0"/>
  <pageSetup orientation="portrait" horizontalDpi="4294967295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"/>
  <sheetViews>
    <sheetView showGridLines="0" view="pageBreakPreview" topLeftCell="B1" zoomScale="115" zoomScaleNormal="60" zoomScaleSheetLayoutView="115" workbookViewId="0">
      <selection activeCell="Q10" sqref="Q10"/>
    </sheetView>
  </sheetViews>
  <sheetFormatPr defaultRowHeight="12.75" x14ac:dyDescent="0.2"/>
  <cols>
    <col min="1" max="2" width="1.5" style="530" customWidth="1"/>
    <col min="3" max="3" width="5.125" style="530" customWidth="1"/>
    <col min="4" max="4" width="5.125" style="650" customWidth="1"/>
    <col min="5" max="19" width="5.125" style="530" customWidth="1"/>
    <col min="20" max="21" width="1.5" style="530" customWidth="1"/>
    <col min="22" max="24" width="5.25" style="530" customWidth="1"/>
    <col min="25" max="25" width="6.5" style="530" customWidth="1"/>
    <col min="26" max="35" width="5.25" style="530" customWidth="1"/>
    <col min="36" max="41" width="6.125" style="530" customWidth="1"/>
    <col min="42" max="46" width="5" style="530" customWidth="1"/>
    <col min="47" max="47" width="6" style="530" customWidth="1"/>
    <col min="48" max="115" width="1.5" style="530" customWidth="1"/>
    <col min="116" max="16384" width="9" style="530"/>
  </cols>
  <sheetData>
    <row r="1" spans="2:21" s="587" customFormat="1" ht="6" customHeight="1" thickBot="1" x14ac:dyDescent="0.25"/>
    <row r="2" spans="2:21" s="587" customFormat="1" ht="14.25" customHeight="1" x14ac:dyDescent="0.2">
      <c r="B2" s="588"/>
      <c r="C2" s="589"/>
      <c r="D2" s="589"/>
      <c r="E2" s="589"/>
      <c r="F2" s="491" t="s">
        <v>117</v>
      </c>
      <c r="G2" s="491"/>
      <c r="H2" s="491"/>
      <c r="I2" s="491"/>
      <c r="J2" s="491"/>
      <c r="K2" s="491"/>
      <c r="L2" s="491"/>
      <c r="M2" s="491"/>
      <c r="N2" s="491"/>
      <c r="O2" s="492"/>
      <c r="P2" s="493" t="s">
        <v>106</v>
      </c>
      <c r="Q2" s="494"/>
      <c r="R2" s="351"/>
      <c r="S2" s="351"/>
      <c r="T2" s="352"/>
      <c r="U2" s="590"/>
    </row>
    <row r="3" spans="2:21" s="587" customFormat="1" ht="14.25" customHeight="1" x14ac:dyDescent="0.2">
      <c r="B3" s="591"/>
      <c r="C3" s="592"/>
      <c r="D3" s="592"/>
      <c r="E3" s="592"/>
      <c r="F3" s="498"/>
      <c r="G3" s="498"/>
      <c r="H3" s="498"/>
      <c r="I3" s="498"/>
      <c r="J3" s="498"/>
      <c r="K3" s="498"/>
      <c r="L3" s="498"/>
      <c r="M3" s="498"/>
      <c r="N3" s="498"/>
      <c r="O3" s="499"/>
      <c r="P3" s="500"/>
      <c r="Q3" s="501"/>
      <c r="R3" s="353"/>
      <c r="S3" s="353"/>
      <c r="T3" s="354"/>
      <c r="U3" s="590"/>
    </row>
    <row r="4" spans="2:21" s="587" customFormat="1" ht="14.25" customHeight="1" x14ac:dyDescent="0.2">
      <c r="B4" s="591"/>
      <c r="C4" s="593"/>
      <c r="D4" s="593"/>
      <c r="E4" s="593"/>
      <c r="F4" s="498"/>
      <c r="G4" s="498"/>
      <c r="H4" s="498"/>
      <c r="I4" s="498"/>
      <c r="J4" s="498"/>
      <c r="K4" s="498"/>
      <c r="L4" s="498"/>
      <c r="M4" s="498"/>
      <c r="N4" s="498"/>
      <c r="O4" s="499"/>
      <c r="P4" s="503" t="s">
        <v>105</v>
      </c>
      <c r="Q4" s="504"/>
      <c r="R4" s="355"/>
      <c r="S4" s="355"/>
      <c r="T4" s="356"/>
      <c r="U4" s="590"/>
    </row>
    <row r="5" spans="2:21" s="587" customFormat="1" ht="14.25" customHeight="1" x14ac:dyDescent="0.2">
      <c r="B5" s="594"/>
      <c r="C5" s="595"/>
      <c r="D5" s="595"/>
      <c r="E5" s="595"/>
      <c r="F5" s="507"/>
      <c r="G5" s="507"/>
      <c r="H5" s="507"/>
      <c r="I5" s="507"/>
      <c r="J5" s="507"/>
      <c r="K5" s="507"/>
      <c r="L5" s="507"/>
      <c r="M5" s="507"/>
      <c r="N5" s="507"/>
      <c r="O5" s="508"/>
      <c r="P5" s="509"/>
      <c r="Q5" s="510"/>
      <c r="R5" s="353"/>
      <c r="S5" s="353"/>
      <c r="T5" s="354"/>
      <c r="U5" s="590"/>
    </row>
    <row r="6" spans="2:21" s="587" customFormat="1" ht="19.5" customHeight="1" thickBot="1" x14ac:dyDescent="0.25">
      <c r="B6" s="596" t="s">
        <v>145</v>
      </c>
      <c r="C6" s="597"/>
      <c r="D6" s="597"/>
      <c r="E6" s="597"/>
      <c r="F6" s="597"/>
      <c r="G6" s="597"/>
      <c r="H6" s="597"/>
      <c r="I6" s="597"/>
      <c r="J6" s="597"/>
      <c r="K6" s="597"/>
      <c r="L6" s="597"/>
      <c r="M6" s="597"/>
      <c r="N6" s="597"/>
      <c r="O6" s="597"/>
      <c r="P6" s="597"/>
      <c r="Q6" s="597"/>
      <c r="R6" s="597"/>
      <c r="S6" s="597"/>
      <c r="T6" s="598"/>
      <c r="U6" s="590"/>
    </row>
    <row r="7" spans="2:21" s="587" customFormat="1" ht="4.5" customHeight="1" thickTop="1" x14ac:dyDescent="0.2">
      <c r="B7" s="599"/>
      <c r="C7" s="600"/>
      <c r="D7" s="600"/>
      <c r="E7" s="600"/>
      <c r="F7" s="600"/>
      <c r="G7" s="600"/>
      <c r="H7" s="600"/>
      <c r="I7" s="600"/>
      <c r="J7" s="600"/>
      <c r="K7" s="600"/>
      <c r="L7" s="600"/>
      <c r="M7" s="600"/>
      <c r="N7" s="600"/>
      <c r="O7" s="600"/>
      <c r="P7" s="600"/>
      <c r="Q7" s="600"/>
      <c r="R7" s="600"/>
      <c r="S7" s="600"/>
      <c r="T7" s="601"/>
      <c r="U7" s="590"/>
    </row>
    <row r="8" spans="2:21" s="520" customFormat="1" ht="14.25" customHeight="1" x14ac:dyDescent="0.2">
      <c r="B8" s="517"/>
      <c r="C8" s="283" t="s">
        <v>120</v>
      </c>
      <c r="D8" s="283"/>
      <c r="E8" s="284"/>
      <c r="F8" s="284"/>
      <c r="G8" s="284"/>
      <c r="H8" s="284"/>
      <c r="I8" s="284"/>
      <c r="J8" s="284"/>
      <c r="K8" s="284"/>
      <c r="L8" s="284"/>
      <c r="M8" s="284"/>
      <c r="N8" s="285" t="s">
        <v>5</v>
      </c>
      <c r="O8" s="285"/>
      <c r="P8" s="572"/>
      <c r="Q8" s="572"/>
      <c r="R8" s="572"/>
      <c r="S8" s="572"/>
      <c r="T8" s="518"/>
      <c r="U8" s="602"/>
    </row>
    <row r="9" spans="2:21" s="520" customFormat="1" ht="14.25" customHeight="1" x14ac:dyDescent="0.2">
      <c r="B9" s="517"/>
      <c r="C9" s="283" t="s">
        <v>119</v>
      </c>
      <c r="D9" s="283"/>
      <c r="E9" s="572"/>
      <c r="F9" s="572"/>
      <c r="G9" s="572"/>
      <c r="H9" s="256" t="s">
        <v>118</v>
      </c>
      <c r="I9" s="256"/>
      <c r="J9" s="256"/>
      <c r="K9" s="573"/>
      <c r="L9" s="573"/>
      <c r="M9" s="573"/>
      <c r="N9" s="256" t="s">
        <v>121</v>
      </c>
      <c r="O9" s="256"/>
      <c r="P9" s="256"/>
      <c r="Q9" s="276"/>
      <c r="R9" s="276"/>
      <c r="S9" s="276"/>
      <c r="T9" s="519"/>
    </row>
    <row r="10" spans="2:21" s="520" customFormat="1" ht="14.25" customHeight="1" x14ac:dyDescent="0.2">
      <c r="B10" s="517"/>
      <c r="C10" s="272" t="s">
        <v>1</v>
      </c>
      <c r="D10" s="272"/>
      <c r="E10" s="572"/>
      <c r="F10" s="572"/>
      <c r="G10" s="572"/>
      <c r="H10" s="572"/>
      <c r="I10" s="572"/>
      <c r="J10" s="572"/>
      <c r="K10" s="572"/>
      <c r="L10" s="572"/>
      <c r="M10" s="572"/>
      <c r="N10" s="256" t="s">
        <v>107</v>
      </c>
      <c r="O10" s="256"/>
      <c r="P10" s="256"/>
      <c r="Q10" s="574"/>
      <c r="R10" s="5" t="s">
        <v>108</v>
      </c>
      <c r="S10" s="574"/>
      <c r="T10" s="519"/>
    </row>
    <row r="11" spans="2:21" s="520" customFormat="1" ht="6" customHeight="1" thickBot="1" x14ac:dyDescent="0.25">
      <c r="B11" s="517"/>
      <c r="J11" s="521"/>
      <c r="K11" s="58"/>
      <c r="L11" s="58"/>
      <c r="M11" s="521"/>
      <c r="N11" s="521"/>
      <c r="O11" s="221"/>
      <c r="P11" s="221"/>
      <c r="Q11" s="58"/>
      <c r="R11" s="58"/>
      <c r="S11" s="522"/>
      <c r="T11" s="519"/>
    </row>
    <row r="12" spans="2:21" s="520" customFormat="1" ht="14.25" customHeight="1" thickTop="1" thickBot="1" x14ac:dyDescent="0.25">
      <c r="B12" s="288" t="s">
        <v>110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406"/>
    </row>
    <row r="13" spans="2:21" s="520" customFormat="1" ht="14.25" customHeight="1" thickTop="1" x14ac:dyDescent="0.2">
      <c r="B13" s="523"/>
      <c r="C13" s="524"/>
      <c r="D13" s="524"/>
      <c r="E13" s="273" t="s">
        <v>2</v>
      </c>
      <c r="F13" s="274"/>
      <c r="G13" s="274"/>
      <c r="H13" s="274"/>
      <c r="I13" s="274"/>
      <c r="J13" s="274" t="s">
        <v>3</v>
      </c>
      <c r="K13" s="274"/>
      <c r="L13" s="274"/>
      <c r="M13" s="274"/>
      <c r="N13" s="274"/>
      <c r="O13" s="274" t="s">
        <v>4</v>
      </c>
      <c r="P13" s="274"/>
      <c r="Q13" s="274"/>
      <c r="R13" s="274"/>
      <c r="S13" s="274"/>
      <c r="T13" s="275"/>
    </row>
    <row r="14" spans="2:21" s="520" customFormat="1" ht="14.25" customHeight="1" x14ac:dyDescent="0.2">
      <c r="B14" s="269" t="s">
        <v>109</v>
      </c>
      <c r="C14" s="270"/>
      <c r="D14" s="271"/>
      <c r="E14" s="575"/>
      <c r="F14" s="576"/>
      <c r="G14" s="576"/>
      <c r="H14" s="576"/>
      <c r="I14" s="576"/>
      <c r="J14" s="576"/>
      <c r="K14" s="576"/>
      <c r="L14" s="576"/>
      <c r="M14" s="576"/>
      <c r="N14" s="576"/>
      <c r="O14" s="576"/>
      <c r="P14" s="576"/>
      <c r="Q14" s="576"/>
      <c r="R14" s="576"/>
      <c r="S14" s="576"/>
      <c r="T14" s="577"/>
    </row>
    <row r="15" spans="2:21" s="520" customFormat="1" ht="14.25" customHeight="1" x14ac:dyDescent="0.2">
      <c r="B15" s="269" t="s">
        <v>147</v>
      </c>
      <c r="C15" s="270"/>
      <c r="D15" s="271"/>
      <c r="E15" s="578"/>
      <c r="F15" s="579"/>
      <c r="G15" s="579"/>
      <c r="H15" s="579"/>
      <c r="I15" s="580"/>
      <c r="J15" s="581"/>
      <c r="K15" s="579"/>
      <c r="L15" s="579"/>
      <c r="M15" s="579"/>
      <c r="N15" s="580"/>
      <c r="O15" s="581"/>
      <c r="P15" s="579"/>
      <c r="Q15" s="579"/>
      <c r="R15" s="579"/>
      <c r="S15" s="579"/>
      <c r="T15" s="582"/>
    </row>
    <row r="16" spans="2:21" s="520" customFormat="1" ht="14.25" customHeight="1" x14ac:dyDescent="0.2">
      <c r="B16" s="269" t="s">
        <v>100</v>
      </c>
      <c r="C16" s="270"/>
      <c r="D16" s="271"/>
      <c r="E16" s="575"/>
      <c r="F16" s="576"/>
      <c r="G16" s="576"/>
      <c r="H16" s="576"/>
      <c r="I16" s="576"/>
      <c r="J16" s="576"/>
      <c r="K16" s="576"/>
      <c r="L16" s="576"/>
      <c r="M16" s="576"/>
      <c r="N16" s="576"/>
      <c r="O16" s="576"/>
      <c r="P16" s="576"/>
      <c r="Q16" s="576"/>
      <c r="R16" s="576"/>
      <c r="S16" s="576"/>
      <c r="T16" s="577"/>
    </row>
    <row r="17" spans="2:27" s="520" customFormat="1" ht="14.25" customHeight="1" x14ac:dyDescent="0.2">
      <c r="B17" s="269" t="s">
        <v>101</v>
      </c>
      <c r="C17" s="270"/>
      <c r="D17" s="271"/>
      <c r="E17" s="575"/>
      <c r="F17" s="576"/>
      <c r="G17" s="576"/>
      <c r="H17" s="576"/>
      <c r="I17" s="576"/>
      <c r="J17" s="576"/>
      <c r="K17" s="576"/>
      <c r="L17" s="576"/>
      <c r="M17" s="576"/>
      <c r="N17" s="576"/>
      <c r="O17" s="576"/>
      <c r="P17" s="576"/>
      <c r="Q17" s="576"/>
      <c r="R17" s="576"/>
      <c r="S17" s="576"/>
      <c r="T17" s="577"/>
    </row>
    <row r="18" spans="2:27" s="520" customFormat="1" ht="14.25" customHeight="1" thickBot="1" x14ac:dyDescent="0.25">
      <c r="B18" s="252" t="s">
        <v>102</v>
      </c>
      <c r="C18" s="253"/>
      <c r="D18" s="254"/>
      <c r="E18" s="583"/>
      <c r="F18" s="584"/>
      <c r="G18" s="584"/>
      <c r="H18" s="584"/>
      <c r="I18" s="584"/>
      <c r="J18" s="584"/>
      <c r="K18" s="584"/>
      <c r="L18" s="584"/>
      <c r="M18" s="584"/>
      <c r="N18" s="584"/>
      <c r="O18" s="584"/>
      <c r="P18" s="584"/>
      <c r="Q18" s="584"/>
      <c r="R18" s="584"/>
      <c r="S18" s="584"/>
      <c r="T18" s="585"/>
    </row>
    <row r="19" spans="2:27" s="520" customFormat="1" ht="14.25" customHeight="1" thickTop="1" thickBot="1" x14ac:dyDescent="0.25">
      <c r="B19" s="288" t="s">
        <v>136</v>
      </c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  <c r="N19" s="289"/>
      <c r="O19" s="289"/>
      <c r="P19" s="289"/>
      <c r="Q19" s="289"/>
      <c r="R19" s="289"/>
      <c r="S19" s="289"/>
      <c r="T19" s="406"/>
    </row>
    <row r="20" spans="2:27" s="520" customFormat="1" ht="6" customHeight="1" thickTop="1" x14ac:dyDescent="0.2">
      <c r="B20" s="110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112"/>
    </row>
    <row r="21" spans="2:27" s="520" customFormat="1" ht="14.25" customHeight="1" x14ac:dyDescent="0.2">
      <c r="B21" s="110"/>
      <c r="C21" s="338" t="s">
        <v>138</v>
      </c>
      <c r="D21" s="338"/>
      <c r="E21" s="359"/>
      <c r="F21" s="359"/>
      <c r="G21" s="359"/>
      <c r="H21" s="359"/>
      <c r="J21" s="338" t="s">
        <v>137</v>
      </c>
      <c r="K21" s="338"/>
      <c r="L21" s="360"/>
      <c r="M21" s="360"/>
      <c r="N21" s="360"/>
      <c r="O21" s="603" t="s">
        <v>139</v>
      </c>
      <c r="P21" s="603"/>
      <c r="Q21" s="360"/>
      <c r="R21" s="360"/>
      <c r="S21" s="360"/>
      <c r="T21" s="112"/>
    </row>
    <row r="22" spans="2:27" s="520" customFormat="1" ht="6" customHeight="1" x14ac:dyDescent="0.2">
      <c r="B22" s="110"/>
      <c r="C22" s="220"/>
      <c r="D22" s="220"/>
      <c r="E22" s="220"/>
      <c r="F22" s="220"/>
      <c r="G22" s="220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112"/>
    </row>
    <row r="23" spans="2:27" s="520" customFormat="1" ht="14.25" customHeight="1" x14ac:dyDescent="0.2">
      <c r="B23" s="517"/>
      <c r="C23" s="285" t="s">
        <v>146</v>
      </c>
      <c r="D23" s="285"/>
      <c r="E23" s="285"/>
      <c r="F23" s="339"/>
      <c r="G23" s="339"/>
      <c r="H23" s="339"/>
      <c r="I23" s="338" t="s">
        <v>133</v>
      </c>
      <c r="J23" s="338"/>
      <c r="K23" s="338"/>
      <c r="L23" s="655"/>
      <c r="M23" s="655"/>
      <c r="N23" s="655"/>
      <c r="O23" s="338" t="s">
        <v>134</v>
      </c>
      <c r="P23" s="338"/>
      <c r="Q23" s="586"/>
      <c r="R23" s="586"/>
      <c r="S23" s="586"/>
      <c r="T23" s="525"/>
    </row>
    <row r="24" spans="2:27" s="520" customFormat="1" ht="6" customHeight="1" thickBot="1" x14ac:dyDescent="0.25">
      <c r="B24" s="517"/>
      <c r="C24" s="219"/>
      <c r="D24" s="219"/>
      <c r="E24" s="219"/>
      <c r="F24" s="604"/>
      <c r="G24" s="604"/>
      <c r="H24" s="604"/>
      <c r="I24" s="226"/>
      <c r="J24" s="226"/>
      <c r="K24" s="226"/>
      <c r="L24" s="220"/>
      <c r="M24" s="220"/>
      <c r="N24" s="220"/>
      <c r="O24" s="226"/>
      <c r="P24" s="226"/>
      <c r="Q24" s="220"/>
      <c r="R24" s="220"/>
      <c r="S24" s="220"/>
      <c r="T24" s="525"/>
    </row>
    <row r="25" spans="2:27" s="605" customFormat="1" ht="14.25" customHeight="1" thickTop="1" thickBot="1" x14ac:dyDescent="0.3">
      <c r="B25" s="288" t="s">
        <v>135</v>
      </c>
      <c r="C25" s="289"/>
      <c r="D25" s="289"/>
      <c r="E25" s="289"/>
      <c r="F25" s="289"/>
      <c r="G25" s="289"/>
      <c r="H25" s="289"/>
      <c r="I25" s="289"/>
      <c r="J25" s="290" t="s">
        <v>36</v>
      </c>
      <c r="K25" s="258"/>
      <c r="L25" s="258"/>
      <c r="M25" s="258" t="str">
        <f>+IF(E14="","",IF(W62&lt;32,"FAIL","PASS"))</f>
        <v/>
      </c>
      <c r="N25" s="260"/>
      <c r="O25" s="358" t="s">
        <v>35</v>
      </c>
      <c r="P25" s="327"/>
      <c r="Q25" s="327"/>
      <c r="R25" s="258" t="str">
        <f>+IF(O14="","",IF(Z63&lt;32,"FAIL","PASS"))</f>
        <v/>
      </c>
      <c r="S25" s="258"/>
      <c r="T25" s="259"/>
    </row>
    <row r="26" spans="2:27" s="605" customFormat="1" ht="6" customHeight="1" thickTop="1" thickBot="1" x14ac:dyDescent="0.3">
      <c r="B26" s="55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86"/>
      <c r="P26" s="86"/>
      <c r="Q26" s="86"/>
      <c r="R26" s="56"/>
      <c r="S26" s="56"/>
      <c r="T26" s="57"/>
    </row>
    <row r="27" spans="2:27" s="608" customFormat="1" ht="14.25" customHeight="1" thickBot="1" x14ac:dyDescent="0.3">
      <c r="B27" s="606"/>
      <c r="C27" s="361" t="s">
        <v>240</v>
      </c>
      <c r="D27" s="362"/>
      <c r="E27" s="362"/>
      <c r="F27" s="362"/>
      <c r="G27" s="362"/>
      <c r="H27" s="362"/>
      <c r="I27" s="362"/>
      <c r="J27" s="362"/>
      <c r="K27" s="362"/>
      <c r="L27" s="362"/>
      <c r="M27" s="362"/>
      <c r="N27" s="362"/>
      <c r="O27" s="362"/>
      <c r="P27" s="362"/>
      <c r="Q27" s="362"/>
      <c r="R27" s="362"/>
      <c r="S27" s="363"/>
      <c r="T27" s="607"/>
      <c r="W27" s="609" t="s">
        <v>152</v>
      </c>
      <c r="X27" s="609"/>
      <c r="Z27" s="609" t="s">
        <v>153</v>
      </c>
      <c r="AA27" s="609"/>
    </row>
    <row r="28" spans="2:27" s="608" customFormat="1" ht="14.25" customHeight="1" thickTop="1" x14ac:dyDescent="0.25">
      <c r="B28" s="606"/>
      <c r="C28" s="610" t="s">
        <v>148</v>
      </c>
      <c r="D28" s="238" t="s">
        <v>48</v>
      </c>
      <c r="E28" s="238" t="s">
        <v>149</v>
      </c>
      <c r="F28" s="333" t="s">
        <v>140</v>
      </c>
      <c r="G28" s="333"/>
      <c r="H28" s="333"/>
      <c r="I28" s="333" t="s">
        <v>141</v>
      </c>
      <c r="J28" s="333"/>
      <c r="K28" s="333"/>
      <c r="L28" s="357" t="s">
        <v>142</v>
      </c>
      <c r="M28" s="357"/>
      <c r="N28" s="357"/>
      <c r="O28" s="329" t="s">
        <v>125</v>
      </c>
      <c r="P28" s="223" t="s">
        <v>37</v>
      </c>
      <c r="Q28" s="223" t="s">
        <v>8</v>
      </c>
      <c r="R28" s="333" t="s">
        <v>122</v>
      </c>
      <c r="S28" s="334"/>
      <c r="T28" s="607"/>
      <c r="U28" s="611"/>
      <c r="W28" s="612" t="s">
        <v>154</v>
      </c>
      <c r="X28" s="613"/>
      <c r="Z28" s="612" t="s">
        <v>154</v>
      </c>
      <c r="AA28" s="613"/>
    </row>
    <row r="29" spans="2:27" s="608" customFormat="1" ht="14.25" customHeight="1" thickBot="1" x14ac:dyDescent="0.3">
      <c r="B29" s="606"/>
      <c r="C29" s="614"/>
      <c r="D29" s="656"/>
      <c r="E29" s="656"/>
      <c r="F29" s="228" t="s">
        <v>6</v>
      </c>
      <c r="G29" s="228" t="s">
        <v>7</v>
      </c>
      <c r="H29" s="228" t="s">
        <v>8</v>
      </c>
      <c r="I29" s="228" t="s">
        <v>6</v>
      </c>
      <c r="J29" s="229" t="s">
        <v>7</v>
      </c>
      <c r="K29" s="228" t="s">
        <v>8</v>
      </c>
      <c r="L29" s="228" t="s">
        <v>6</v>
      </c>
      <c r="M29" s="89" t="s">
        <v>7</v>
      </c>
      <c r="N29" s="89" t="s">
        <v>8</v>
      </c>
      <c r="O29" s="330"/>
      <c r="P29" s="330" t="s">
        <v>151</v>
      </c>
      <c r="Q29" s="350"/>
      <c r="R29" s="335"/>
      <c r="S29" s="336"/>
      <c r="T29" s="607"/>
      <c r="U29" s="611"/>
      <c r="W29" s="615"/>
      <c r="X29" s="616"/>
      <c r="Z29" s="615"/>
      <c r="AA29" s="616"/>
    </row>
    <row r="30" spans="2:27" s="608" customFormat="1" ht="14.25" customHeight="1" thickTop="1" x14ac:dyDescent="0.25">
      <c r="B30" s="606"/>
      <c r="C30" s="617" t="s">
        <v>143</v>
      </c>
      <c r="D30" s="367" t="s">
        <v>53</v>
      </c>
      <c r="E30" s="368"/>
      <c r="F30" s="234"/>
      <c r="G30" s="234"/>
      <c r="H30" s="234"/>
      <c r="I30" s="234"/>
      <c r="J30" s="234"/>
      <c r="K30" s="90"/>
      <c r="L30" s="225" t="str">
        <f>IF($E$14="","",+$D$29*F30/100+$E$29*I30/100)</f>
        <v/>
      </c>
      <c r="M30" s="225" t="str">
        <f>IF($J$14="","",+$D$29*G30/100+$E$29*J30/100)</f>
        <v/>
      </c>
      <c r="N30" s="225" t="str">
        <f>IF($O$14="","",+$D$29*H30/100+$E$29*K30/100)</f>
        <v/>
      </c>
      <c r="O30" s="93">
        <v>7</v>
      </c>
      <c r="P30" s="224" t="str">
        <f>IF(I30="","",IF(ABS(L30-M30)&gt;O30,"Fail","Pass"))</f>
        <v/>
      </c>
      <c r="Q30" s="224" t="str">
        <f t="shared" ref="Q30:Q38" si="0">IF(I30="","",IF(ABS(M30-N30)&gt;O30,"Fail","Pass"))</f>
        <v/>
      </c>
      <c r="R30" s="657"/>
      <c r="S30" s="658"/>
      <c r="T30" s="607"/>
      <c r="U30" s="611"/>
      <c r="W30" s="618">
        <f>IF(P30="FAIL",0,1)</f>
        <v>1</v>
      </c>
      <c r="X30" s="619"/>
      <c r="Z30" s="618">
        <f t="shared" ref="Z30:Z38" si="1">IF(Q30="FAIL",0,1)</f>
        <v>1</v>
      </c>
      <c r="AA30" s="619"/>
    </row>
    <row r="31" spans="2:27" s="608" customFormat="1" ht="14.25" customHeight="1" x14ac:dyDescent="0.25">
      <c r="B31" s="606"/>
      <c r="C31" s="617"/>
      <c r="D31" s="340" t="s">
        <v>52</v>
      </c>
      <c r="E31" s="341"/>
      <c r="F31" s="84"/>
      <c r="G31" s="84"/>
      <c r="H31" s="84"/>
      <c r="I31" s="84"/>
      <c r="J31" s="84"/>
      <c r="K31" s="91"/>
      <c r="L31" s="236" t="str">
        <f t="shared" ref="L31:L38" si="2">IF($E$14="","",+$D$29*F31/100+$E$29*I31/100)</f>
        <v/>
      </c>
      <c r="M31" s="236" t="str">
        <f>IF($J$14="","",+$D$29*G31/100+$E$29*J31/100)</f>
        <v/>
      </c>
      <c r="N31" s="236" t="str">
        <f t="shared" ref="N31:N38" si="3">IF($O$14="","",+$D$29*H31/100+$E$29*K31/100)</f>
        <v/>
      </c>
      <c r="O31" s="94">
        <v>7</v>
      </c>
      <c r="P31" s="230" t="str">
        <f t="shared" ref="P31:P38" si="4">IF(I31="","",IF(ABS(L31-M31)&gt;O31,"Fail","Pass"))</f>
        <v/>
      </c>
      <c r="Q31" s="230" t="str">
        <f t="shared" si="0"/>
        <v/>
      </c>
      <c r="R31" s="659"/>
      <c r="S31" s="660"/>
      <c r="T31" s="607"/>
      <c r="U31" s="611"/>
      <c r="W31" s="618">
        <f t="shared" ref="W31:W38" si="5">IF(P31="FAIL",0,1)</f>
        <v>1</v>
      </c>
      <c r="X31" s="620"/>
      <c r="Z31" s="618">
        <f t="shared" si="1"/>
        <v>1</v>
      </c>
      <c r="AA31" s="620"/>
    </row>
    <row r="32" spans="2:27" s="608" customFormat="1" ht="14.25" customHeight="1" x14ac:dyDescent="0.25">
      <c r="B32" s="606"/>
      <c r="C32" s="617"/>
      <c r="D32" s="340" t="s">
        <v>51</v>
      </c>
      <c r="E32" s="341"/>
      <c r="F32" s="84"/>
      <c r="G32" s="84"/>
      <c r="H32" s="84"/>
      <c r="I32" s="84"/>
      <c r="J32" s="84"/>
      <c r="K32" s="91"/>
      <c r="L32" s="236" t="str">
        <f t="shared" si="2"/>
        <v/>
      </c>
      <c r="M32" s="236" t="str">
        <f t="shared" ref="M32:M38" si="6">IF($J$14="","",+$D$29*G32/100+$E$29*J32/100)</f>
        <v/>
      </c>
      <c r="N32" s="236" t="str">
        <f t="shared" si="3"/>
        <v/>
      </c>
      <c r="O32" s="94">
        <v>7</v>
      </c>
      <c r="P32" s="230" t="str">
        <f t="shared" si="4"/>
        <v/>
      </c>
      <c r="Q32" s="230" t="str">
        <f t="shared" si="0"/>
        <v/>
      </c>
      <c r="R32" s="659"/>
      <c r="S32" s="660"/>
      <c r="T32" s="607"/>
      <c r="U32" s="611"/>
      <c r="W32" s="618">
        <f t="shared" si="5"/>
        <v>1</v>
      </c>
      <c r="X32" s="620"/>
      <c r="Z32" s="618">
        <f t="shared" si="1"/>
        <v>1</v>
      </c>
      <c r="AA32" s="620"/>
    </row>
    <row r="33" spans="2:27" s="608" customFormat="1" ht="14.25" customHeight="1" x14ac:dyDescent="0.25">
      <c r="B33" s="606"/>
      <c r="C33" s="617"/>
      <c r="D33" s="340" t="s">
        <v>50</v>
      </c>
      <c r="E33" s="341"/>
      <c r="F33" s="84"/>
      <c r="G33" s="84"/>
      <c r="H33" s="84"/>
      <c r="I33" s="84"/>
      <c r="J33" s="84"/>
      <c r="K33" s="91"/>
      <c r="L33" s="236" t="str">
        <f t="shared" si="2"/>
        <v/>
      </c>
      <c r="M33" s="236" t="str">
        <f>IF($J$14="","",+$D$29*G33/100+$E$29*J33/100)</f>
        <v/>
      </c>
      <c r="N33" s="236" t="str">
        <f t="shared" si="3"/>
        <v/>
      </c>
      <c r="O33" s="94">
        <v>6</v>
      </c>
      <c r="P33" s="230" t="str">
        <f t="shared" si="4"/>
        <v/>
      </c>
      <c r="Q33" s="230" t="str">
        <f t="shared" si="0"/>
        <v/>
      </c>
      <c r="R33" s="659"/>
      <c r="S33" s="660"/>
      <c r="T33" s="607"/>
      <c r="U33" s="611"/>
      <c r="W33" s="618">
        <f t="shared" si="5"/>
        <v>1</v>
      </c>
      <c r="X33" s="620"/>
      <c r="Z33" s="618">
        <f t="shared" si="1"/>
        <v>1</v>
      </c>
      <c r="AA33" s="620"/>
    </row>
    <row r="34" spans="2:27" s="608" customFormat="1" ht="14.25" customHeight="1" x14ac:dyDescent="0.25">
      <c r="B34" s="606"/>
      <c r="C34" s="617"/>
      <c r="D34" s="340" t="s">
        <v>49</v>
      </c>
      <c r="E34" s="341"/>
      <c r="F34" s="84"/>
      <c r="G34" s="84"/>
      <c r="H34" s="84"/>
      <c r="I34" s="84"/>
      <c r="J34" s="84"/>
      <c r="K34" s="91"/>
      <c r="L34" s="236" t="str">
        <f t="shared" si="2"/>
        <v/>
      </c>
      <c r="M34" s="236" t="str">
        <f t="shared" si="6"/>
        <v/>
      </c>
      <c r="N34" s="236" t="str">
        <f t="shared" si="3"/>
        <v/>
      </c>
      <c r="O34" s="94">
        <v>6</v>
      </c>
      <c r="P34" s="230" t="str">
        <f t="shared" si="4"/>
        <v/>
      </c>
      <c r="Q34" s="230" t="str">
        <f t="shared" si="0"/>
        <v/>
      </c>
      <c r="R34" s="659"/>
      <c r="S34" s="660"/>
      <c r="T34" s="607"/>
      <c r="U34" s="611"/>
      <c r="W34" s="618">
        <f t="shared" si="5"/>
        <v>1</v>
      </c>
      <c r="X34" s="620"/>
      <c r="Z34" s="618">
        <f t="shared" si="1"/>
        <v>1</v>
      </c>
      <c r="AA34" s="620"/>
    </row>
    <row r="35" spans="2:27" s="608" customFormat="1" ht="14.25" customHeight="1" x14ac:dyDescent="0.25">
      <c r="B35" s="606"/>
      <c r="C35" s="617"/>
      <c r="D35" s="340" t="s">
        <v>45</v>
      </c>
      <c r="E35" s="341"/>
      <c r="F35" s="84"/>
      <c r="G35" s="84"/>
      <c r="H35" s="84"/>
      <c r="I35" s="84"/>
      <c r="J35" s="84"/>
      <c r="K35" s="91"/>
      <c r="L35" s="236" t="str">
        <f t="shared" si="2"/>
        <v/>
      </c>
      <c r="M35" s="236" t="str">
        <f t="shared" si="6"/>
        <v/>
      </c>
      <c r="N35" s="236" t="str">
        <f t="shared" si="3"/>
        <v/>
      </c>
      <c r="O35" s="94">
        <v>6</v>
      </c>
      <c r="P35" s="230" t="str">
        <f t="shared" si="4"/>
        <v/>
      </c>
      <c r="Q35" s="230" t="str">
        <f t="shared" si="0"/>
        <v/>
      </c>
      <c r="R35" s="659"/>
      <c r="S35" s="660"/>
      <c r="T35" s="607"/>
      <c r="U35" s="611"/>
      <c r="W35" s="618">
        <f t="shared" si="5"/>
        <v>1</v>
      </c>
      <c r="X35" s="620"/>
      <c r="Z35" s="618">
        <f t="shared" si="1"/>
        <v>1</v>
      </c>
      <c r="AA35" s="620"/>
    </row>
    <row r="36" spans="2:27" s="608" customFormat="1" ht="14.25" customHeight="1" x14ac:dyDescent="0.25">
      <c r="B36" s="606"/>
      <c r="C36" s="617"/>
      <c r="D36" s="340" t="s">
        <v>48</v>
      </c>
      <c r="E36" s="341"/>
      <c r="F36" s="84"/>
      <c r="G36" s="84"/>
      <c r="H36" s="84"/>
      <c r="I36" s="84"/>
      <c r="J36" s="84"/>
      <c r="K36" s="91"/>
      <c r="L36" s="236" t="str">
        <f t="shared" si="2"/>
        <v/>
      </c>
      <c r="M36" s="236" t="str">
        <f t="shared" si="6"/>
        <v/>
      </c>
      <c r="N36" s="236" t="str">
        <f t="shared" si="3"/>
        <v/>
      </c>
      <c r="O36" s="94">
        <v>5</v>
      </c>
      <c r="P36" s="230" t="str">
        <f t="shared" si="4"/>
        <v/>
      </c>
      <c r="Q36" s="230" t="str">
        <f t="shared" si="0"/>
        <v/>
      </c>
      <c r="R36" s="659"/>
      <c r="S36" s="660"/>
      <c r="T36" s="607"/>
      <c r="U36" s="611"/>
      <c r="W36" s="618">
        <f t="shared" si="5"/>
        <v>1</v>
      </c>
      <c r="X36" s="620"/>
      <c r="Z36" s="618">
        <f t="shared" si="1"/>
        <v>1</v>
      </c>
      <c r="AA36" s="620"/>
    </row>
    <row r="37" spans="2:27" s="608" customFormat="1" ht="14.25" customHeight="1" x14ac:dyDescent="0.25">
      <c r="B37" s="606"/>
      <c r="C37" s="617"/>
      <c r="D37" s="340" t="s">
        <v>47</v>
      </c>
      <c r="E37" s="341"/>
      <c r="F37" s="84"/>
      <c r="G37" s="84"/>
      <c r="H37" s="84"/>
      <c r="I37" s="84"/>
      <c r="J37" s="84"/>
      <c r="K37" s="91"/>
      <c r="L37" s="236" t="str">
        <f t="shared" si="2"/>
        <v/>
      </c>
      <c r="M37" s="236" t="str">
        <f t="shared" si="6"/>
        <v/>
      </c>
      <c r="N37" s="236" t="str">
        <f t="shared" si="3"/>
        <v/>
      </c>
      <c r="O37" s="94">
        <v>4</v>
      </c>
      <c r="P37" s="230" t="str">
        <f t="shared" si="4"/>
        <v/>
      </c>
      <c r="Q37" s="230" t="str">
        <f t="shared" si="0"/>
        <v/>
      </c>
      <c r="R37" s="659"/>
      <c r="S37" s="660"/>
      <c r="T37" s="607"/>
      <c r="U37" s="611"/>
      <c r="W37" s="618">
        <f t="shared" si="5"/>
        <v>1</v>
      </c>
      <c r="X37" s="620"/>
      <c r="Z37" s="618">
        <f t="shared" si="1"/>
        <v>1</v>
      </c>
      <c r="AA37" s="620"/>
    </row>
    <row r="38" spans="2:27" s="608" customFormat="1" ht="14.25" customHeight="1" thickBot="1" x14ac:dyDescent="0.3">
      <c r="B38" s="606"/>
      <c r="C38" s="621"/>
      <c r="D38" s="342" t="s">
        <v>46</v>
      </c>
      <c r="E38" s="343"/>
      <c r="F38" s="85"/>
      <c r="G38" s="85"/>
      <c r="H38" s="85"/>
      <c r="I38" s="85"/>
      <c r="J38" s="85"/>
      <c r="K38" s="92"/>
      <c r="L38" s="63" t="str">
        <f t="shared" si="2"/>
        <v/>
      </c>
      <c r="M38" s="63" t="str">
        <f t="shared" si="6"/>
        <v/>
      </c>
      <c r="N38" s="63" t="str">
        <f t="shared" si="3"/>
        <v/>
      </c>
      <c r="O38" s="95">
        <v>2</v>
      </c>
      <c r="P38" s="228" t="str">
        <f t="shared" si="4"/>
        <v/>
      </c>
      <c r="Q38" s="228" t="str">
        <f t="shared" si="0"/>
        <v/>
      </c>
      <c r="R38" s="661"/>
      <c r="S38" s="662"/>
      <c r="T38" s="607"/>
      <c r="U38" s="611"/>
      <c r="W38" s="618">
        <f t="shared" si="5"/>
        <v>1</v>
      </c>
      <c r="X38" s="620"/>
      <c r="Z38" s="618">
        <f t="shared" si="1"/>
        <v>1</v>
      </c>
      <c r="AA38" s="620"/>
    </row>
    <row r="39" spans="2:27" s="608" customFormat="1" ht="14.25" customHeight="1" thickTop="1" thickBot="1" x14ac:dyDescent="0.3">
      <c r="B39" s="606"/>
      <c r="C39" s="364" t="s">
        <v>235</v>
      </c>
      <c r="D39" s="365"/>
      <c r="E39" s="365"/>
      <c r="F39" s="365"/>
      <c r="G39" s="365"/>
      <c r="H39" s="365"/>
      <c r="I39" s="365"/>
      <c r="J39" s="365"/>
      <c r="K39" s="365"/>
      <c r="L39" s="365"/>
      <c r="M39" s="365"/>
      <c r="N39" s="365"/>
      <c r="O39" s="365"/>
      <c r="P39" s="365"/>
      <c r="Q39" s="365"/>
      <c r="R39" s="365"/>
      <c r="S39" s="366"/>
      <c r="T39" s="83"/>
      <c r="W39" s="612" t="s">
        <v>155</v>
      </c>
      <c r="X39" s="613"/>
      <c r="Z39" s="612" t="s">
        <v>155</v>
      </c>
      <c r="AA39" s="613"/>
    </row>
    <row r="40" spans="2:27" s="608" customFormat="1" ht="14.25" customHeight="1" thickTop="1" x14ac:dyDescent="0.25">
      <c r="B40" s="606"/>
      <c r="C40" s="622"/>
      <c r="D40" s="347"/>
      <c r="E40" s="333" t="s">
        <v>6</v>
      </c>
      <c r="F40" s="347" t="s">
        <v>7</v>
      </c>
      <c r="G40" s="333" t="s">
        <v>8</v>
      </c>
      <c r="H40" s="329" t="s">
        <v>125</v>
      </c>
      <c r="I40" s="224" t="s">
        <v>6</v>
      </c>
      <c r="J40" s="241" t="s">
        <v>8</v>
      </c>
      <c r="K40" s="345" t="s">
        <v>150</v>
      </c>
      <c r="L40" s="333" t="s">
        <v>6</v>
      </c>
      <c r="M40" s="347" t="s">
        <v>7</v>
      </c>
      <c r="N40" s="333" t="s">
        <v>8</v>
      </c>
      <c r="O40" s="329" t="s">
        <v>125</v>
      </c>
      <c r="P40" s="224" t="s">
        <v>6</v>
      </c>
      <c r="Q40" s="224" t="s">
        <v>8</v>
      </c>
      <c r="R40" s="333" t="s">
        <v>122</v>
      </c>
      <c r="S40" s="334"/>
      <c r="T40" s="607"/>
      <c r="W40" s="623"/>
      <c r="X40" s="624"/>
      <c r="Z40" s="623"/>
      <c r="AA40" s="624"/>
    </row>
    <row r="41" spans="2:27" s="608" customFormat="1" ht="14.25" customHeight="1" thickBot="1" x14ac:dyDescent="0.3">
      <c r="B41" s="606"/>
      <c r="C41" s="625"/>
      <c r="D41" s="348"/>
      <c r="E41" s="335"/>
      <c r="F41" s="348"/>
      <c r="G41" s="335"/>
      <c r="H41" s="330"/>
      <c r="I41" s="330" t="s">
        <v>151</v>
      </c>
      <c r="J41" s="350"/>
      <c r="K41" s="346"/>
      <c r="L41" s="335"/>
      <c r="M41" s="348"/>
      <c r="N41" s="335"/>
      <c r="O41" s="330"/>
      <c r="P41" s="330" t="s">
        <v>151</v>
      </c>
      <c r="Q41" s="350"/>
      <c r="R41" s="335"/>
      <c r="S41" s="336"/>
      <c r="T41" s="607"/>
      <c r="W41" s="615"/>
      <c r="X41" s="616"/>
      <c r="Z41" s="615"/>
      <c r="AA41" s="616"/>
    </row>
    <row r="42" spans="2:27" s="608" customFormat="1" ht="14.25" customHeight="1" thickTop="1" x14ac:dyDescent="0.25">
      <c r="B42" s="606"/>
      <c r="C42" s="626" t="s">
        <v>143</v>
      </c>
      <c r="D42" s="224" t="s">
        <v>45</v>
      </c>
      <c r="E42" s="211"/>
      <c r="F42" s="211"/>
      <c r="G42" s="211"/>
      <c r="H42" s="225">
        <v>6</v>
      </c>
      <c r="I42" s="224" t="str">
        <f>IF(E42="","",IF(ABS(E42-F42)&gt;H42,"Fail","Pass"))</f>
        <v/>
      </c>
      <c r="J42" s="227" t="str">
        <f>IF(G42="","",IF(ABS(F42-G42)&gt;H42,"Fail","Pass"))</f>
        <v/>
      </c>
      <c r="K42" s="240" t="s">
        <v>41</v>
      </c>
      <c r="L42" s="211"/>
      <c r="M42" s="211"/>
      <c r="N42" s="211"/>
      <c r="O42" s="225">
        <v>3</v>
      </c>
      <c r="P42" s="224" t="str">
        <f>IF(L42="","",IF(ABS(L42-M42)&gt;O42,"Fail","Pass"))</f>
        <v/>
      </c>
      <c r="Q42" s="224" t="str">
        <f>IF(N42="","",IF(ABS(M42-N42)&gt;O42,"Fail","Pass"))</f>
        <v/>
      </c>
      <c r="R42" s="349"/>
      <c r="S42" s="268"/>
      <c r="T42" s="607"/>
      <c r="W42" s="618">
        <f>IF(I42="FAIL",0,1)</f>
        <v>1</v>
      </c>
      <c r="X42" s="618">
        <f>IF(P43="FAIL",0,1)</f>
        <v>1</v>
      </c>
      <c r="Z42" s="618">
        <f>IF(J42="FAIL",0,1)</f>
        <v>1</v>
      </c>
      <c r="AA42" s="618">
        <f>IF(Q43="FAIL",0,1)</f>
        <v>1</v>
      </c>
    </row>
    <row r="43" spans="2:27" s="608" customFormat="1" ht="14.25" customHeight="1" x14ac:dyDescent="0.25">
      <c r="B43" s="606"/>
      <c r="C43" s="627"/>
      <c r="D43" s="230" t="s">
        <v>44</v>
      </c>
      <c r="E43" s="84"/>
      <c r="F43" s="84"/>
      <c r="G43" s="84"/>
      <c r="H43" s="236">
        <v>5</v>
      </c>
      <c r="I43" s="230" t="str">
        <f>IF(E43="","",IF(ABS(E43-F43)&gt;H43,"Fail","Pass"))</f>
        <v/>
      </c>
      <c r="J43" s="231" t="str">
        <f>IF(G43="","",IF(ABS(F43-G43)&gt;H43,"Fail","Pass"))</f>
        <v/>
      </c>
      <c r="K43" s="87" t="s">
        <v>40</v>
      </c>
      <c r="L43" s="84"/>
      <c r="M43" s="84"/>
      <c r="N43" s="84"/>
      <c r="O43" s="236">
        <v>3</v>
      </c>
      <c r="P43" s="230" t="str">
        <f>IF(L43="","",IF(ABS(L43-M43)&gt;O43,"Fail","Pass"))</f>
        <v/>
      </c>
      <c r="Q43" s="230" t="str">
        <f>IF(N43="","",IF(ABS(M43-N43)&gt;O43,"Fail","Pass"))</f>
        <v/>
      </c>
      <c r="R43" s="324"/>
      <c r="S43" s="262"/>
      <c r="T43" s="607"/>
      <c r="W43" s="618">
        <f>IF(I43="FAIL",0,1)</f>
        <v>1</v>
      </c>
      <c r="X43" s="618">
        <f>IF(P44="FAIL",0,1)</f>
        <v>1</v>
      </c>
      <c r="Z43" s="618">
        <f>IF(J43="FAIL",0,1)</f>
        <v>1</v>
      </c>
      <c r="AA43" s="618">
        <f>IF(Q44="FAIL",0,1)</f>
        <v>1</v>
      </c>
    </row>
    <row r="44" spans="2:27" s="608" customFormat="1" ht="14.25" customHeight="1" x14ac:dyDescent="0.25">
      <c r="B44" s="606"/>
      <c r="C44" s="627"/>
      <c r="D44" s="230" t="s">
        <v>43</v>
      </c>
      <c r="E44" s="84"/>
      <c r="F44" s="84"/>
      <c r="G44" s="84"/>
      <c r="H44" s="236">
        <v>4</v>
      </c>
      <c r="I44" s="230" t="str">
        <f>IF(E44="","",IF(ABS(E44-F44)&gt;H44,"Fail","Pass"))</f>
        <v/>
      </c>
      <c r="J44" s="231" t="str">
        <f>IF(G44="","",IF(ABS(F44-G44)&gt;H44,"Fail","Pass"))</f>
        <v/>
      </c>
      <c r="K44" s="87" t="s">
        <v>39</v>
      </c>
      <c r="L44" s="84"/>
      <c r="M44" s="84"/>
      <c r="N44" s="84"/>
      <c r="O44" s="236">
        <v>2</v>
      </c>
      <c r="P44" s="230" t="str">
        <f>IF(L44="","",IF(ABS(L44-M44)&gt;O44,"Fail","Pass"))</f>
        <v/>
      </c>
      <c r="Q44" s="230" t="str">
        <f>IF(N44="","",IF(ABS(M44-N44)&gt;O44,"Fail","Pass"))</f>
        <v/>
      </c>
      <c r="R44" s="324"/>
      <c r="S44" s="262"/>
      <c r="T44" s="607"/>
      <c r="W44" s="618">
        <f>IF(I44="FAIL",0,1)</f>
        <v>1</v>
      </c>
      <c r="X44" s="618">
        <f>IF(P45="FAIL",0,1)</f>
        <v>1</v>
      </c>
      <c r="Z44" s="618">
        <f>IF(J44="FAIL",0,1)</f>
        <v>1</v>
      </c>
      <c r="AA44" s="618">
        <f>IF(Q45="FAIL",0,1)</f>
        <v>1</v>
      </c>
    </row>
    <row r="45" spans="2:27" s="608" customFormat="1" ht="14.25" customHeight="1" thickBot="1" x14ac:dyDescent="0.3">
      <c r="B45" s="606"/>
      <c r="C45" s="629"/>
      <c r="D45" s="203" t="s">
        <v>42</v>
      </c>
      <c r="E45" s="233"/>
      <c r="F45" s="233"/>
      <c r="G45" s="233"/>
      <c r="H45" s="202">
        <v>4</v>
      </c>
      <c r="I45" s="203" t="str">
        <f>IF(E45="","",IF(ABS(E45-F45)&gt;H45,"Fail","Pass"))</f>
        <v/>
      </c>
      <c r="J45" s="204" t="str">
        <f>IF(G45="","",IF(ABS(F45-G45)&gt;H45,"Fail","Pass"))</f>
        <v/>
      </c>
      <c r="K45" s="212" t="s">
        <v>38</v>
      </c>
      <c r="L45" s="233"/>
      <c r="M45" s="233"/>
      <c r="N45" s="233"/>
      <c r="O45" s="202">
        <v>2</v>
      </c>
      <c r="P45" s="203" t="str">
        <f>IF(L45="","",IF(ABS(L45-M45)&gt;O45,"Fail","Pass"))</f>
        <v/>
      </c>
      <c r="Q45" s="203" t="str">
        <f>IF(N45="","",IF(ABS(M45-N45)&gt;O45,"Fail","Pass"))</f>
        <v/>
      </c>
      <c r="R45" s="320"/>
      <c r="S45" s="344"/>
      <c r="T45" s="607"/>
      <c r="W45" s="618">
        <f>IF(I45="FAIL",0,1)</f>
        <v>1</v>
      </c>
      <c r="X45" s="618">
        <f>IF(P45="FAIL",0,1)</f>
        <v>1</v>
      </c>
      <c r="Z45" s="618">
        <f>IF(J45="FAIL",0,1)</f>
        <v>1</v>
      </c>
      <c r="AA45" s="618">
        <f>IF(Q45="FAIL",0,1)</f>
        <v>1</v>
      </c>
    </row>
    <row r="46" spans="2:27" s="608" customFormat="1" ht="14.25" customHeight="1" thickTop="1" thickBot="1" x14ac:dyDescent="0.3">
      <c r="B46" s="606"/>
      <c r="C46" s="369" t="s">
        <v>241</v>
      </c>
      <c r="D46" s="370"/>
      <c r="E46" s="370"/>
      <c r="F46" s="370"/>
      <c r="G46" s="370"/>
      <c r="H46" s="370"/>
      <c r="I46" s="370"/>
      <c r="J46" s="370"/>
      <c r="K46" s="370"/>
      <c r="L46" s="370"/>
      <c r="M46" s="370"/>
      <c r="N46" s="370"/>
      <c r="O46" s="370"/>
      <c r="P46" s="370"/>
      <c r="Q46" s="370"/>
      <c r="R46" s="370"/>
      <c r="S46" s="371"/>
      <c r="T46" s="607"/>
      <c r="W46" s="612"/>
      <c r="X46" s="613"/>
      <c r="Z46" s="612"/>
      <c r="AA46" s="613"/>
    </row>
    <row r="47" spans="2:27" s="608" customFormat="1" ht="14.25" customHeight="1" thickTop="1" thickBot="1" x14ac:dyDescent="0.3">
      <c r="B47" s="606"/>
      <c r="C47" s="630" t="s">
        <v>225</v>
      </c>
      <c r="D47" s="631"/>
      <c r="E47" s="326" t="s">
        <v>231</v>
      </c>
      <c r="F47" s="327"/>
      <c r="G47" s="327"/>
      <c r="H47" s="327"/>
      <c r="I47" s="328"/>
      <c r="J47" s="326" t="s">
        <v>234</v>
      </c>
      <c r="K47" s="327"/>
      <c r="L47" s="327"/>
      <c r="M47" s="327"/>
      <c r="N47" s="328"/>
      <c r="O47" s="321" t="s">
        <v>232</v>
      </c>
      <c r="P47" s="322"/>
      <c r="Q47" s="322"/>
      <c r="R47" s="322"/>
      <c r="S47" s="323"/>
      <c r="T47" s="607"/>
      <c r="W47" s="623"/>
      <c r="X47" s="624"/>
      <c r="Z47" s="623"/>
      <c r="AA47" s="624"/>
    </row>
    <row r="48" spans="2:27" s="608" customFormat="1" ht="14.25" customHeight="1" thickTop="1" x14ac:dyDescent="0.25">
      <c r="B48" s="606"/>
      <c r="C48" s="632"/>
      <c r="D48" s="633"/>
      <c r="E48" s="331" t="s">
        <v>226</v>
      </c>
      <c r="F48" s="329"/>
      <c r="G48" s="329" t="s">
        <v>229</v>
      </c>
      <c r="H48" s="329" t="s">
        <v>230</v>
      </c>
      <c r="I48" s="634" t="s">
        <v>233</v>
      </c>
      <c r="J48" s="331" t="s">
        <v>226</v>
      </c>
      <c r="K48" s="329"/>
      <c r="L48" s="329" t="s">
        <v>229</v>
      </c>
      <c r="M48" s="329" t="s">
        <v>230</v>
      </c>
      <c r="N48" s="634" t="s">
        <v>233</v>
      </c>
      <c r="O48" s="331" t="s">
        <v>226</v>
      </c>
      <c r="P48" s="329"/>
      <c r="Q48" s="329" t="s">
        <v>229</v>
      </c>
      <c r="R48" s="329" t="s">
        <v>230</v>
      </c>
      <c r="S48" s="635" t="s">
        <v>144</v>
      </c>
      <c r="T48" s="607"/>
      <c r="W48" s="623"/>
      <c r="X48" s="624"/>
      <c r="Z48" s="623"/>
      <c r="AA48" s="624"/>
    </row>
    <row r="49" spans="1:27" s="608" customFormat="1" ht="14.25" customHeight="1" thickBot="1" x14ac:dyDescent="0.3">
      <c r="B49" s="606"/>
      <c r="C49" s="636"/>
      <c r="D49" s="637"/>
      <c r="E49" s="206" t="s">
        <v>227</v>
      </c>
      <c r="F49" s="228" t="s">
        <v>228</v>
      </c>
      <c r="G49" s="330"/>
      <c r="H49" s="330"/>
      <c r="I49" s="638"/>
      <c r="J49" s="206" t="s">
        <v>227</v>
      </c>
      <c r="K49" s="228" t="s">
        <v>228</v>
      </c>
      <c r="L49" s="330"/>
      <c r="M49" s="330"/>
      <c r="N49" s="638"/>
      <c r="O49" s="206" t="s">
        <v>227</v>
      </c>
      <c r="P49" s="228" t="s">
        <v>228</v>
      </c>
      <c r="Q49" s="330"/>
      <c r="R49" s="330"/>
      <c r="S49" s="639"/>
      <c r="T49" s="607"/>
      <c r="W49" s="623"/>
      <c r="X49" s="624"/>
      <c r="Z49" s="623"/>
      <c r="AA49" s="624"/>
    </row>
    <row r="50" spans="1:27" s="608" customFormat="1" ht="14.25" customHeight="1" thickTop="1" x14ac:dyDescent="0.25">
      <c r="B50" s="606"/>
      <c r="C50" s="640" t="s">
        <v>6</v>
      </c>
      <c r="D50" s="641"/>
      <c r="E50" s="207"/>
      <c r="F50" s="234"/>
      <c r="G50" s="234"/>
      <c r="H50" s="234"/>
      <c r="I50" s="183"/>
      <c r="J50" s="207"/>
      <c r="K50" s="234"/>
      <c r="L50" s="234"/>
      <c r="M50" s="234"/>
      <c r="N50" s="183"/>
      <c r="O50" s="207"/>
      <c r="P50" s="234"/>
      <c r="Q50" s="234"/>
      <c r="R50" s="234"/>
      <c r="S50" s="210"/>
      <c r="T50" s="607"/>
      <c r="W50" s="623"/>
      <c r="X50" s="624"/>
      <c r="Z50" s="623"/>
      <c r="AA50" s="624"/>
    </row>
    <row r="51" spans="1:27" s="608" customFormat="1" ht="14.25" customHeight="1" x14ac:dyDescent="0.25">
      <c r="B51" s="606"/>
      <c r="C51" s="642" t="s">
        <v>7</v>
      </c>
      <c r="D51" s="383"/>
      <c r="E51" s="208"/>
      <c r="F51" s="84"/>
      <c r="G51" s="84"/>
      <c r="H51" s="84"/>
      <c r="I51" s="184"/>
      <c r="J51" s="208"/>
      <c r="K51" s="84"/>
      <c r="L51" s="84"/>
      <c r="M51" s="84"/>
      <c r="N51" s="184"/>
      <c r="O51" s="208"/>
      <c r="P51" s="84"/>
      <c r="Q51" s="84"/>
      <c r="R51" s="84"/>
      <c r="S51" s="209"/>
      <c r="T51" s="607"/>
      <c r="W51" s="623"/>
      <c r="X51" s="624"/>
      <c r="Z51" s="623"/>
      <c r="AA51" s="624"/>
    </row>
    <row r="52" spans="1:27" s="608" customFormat="1" ht="14.25" customHeight="1" x14ac:dyDescent="0.25">
      <c r="B52" s="606"/>
      <c r="C52" s="645" t="s">
        <v>8</v>
      </c>
      <c r="D52" s="384"/>
      <c r="E52" s="208"/>
      <c r="F52" s="84"/>
      <c r="G52" s="84"/>
      <c r="H52" s="84"/>
      <c r="I52" s="184"/>
      <c r="J52" s="208"/>
      <c r="K52" s="84"/>
      <c r="L52" s="84"/>
      <c r="M52" s="84"/>
      <c r="N52" s="184"/>
      <c r="O52" s="208"/>
      <c r="P52" s="84"/>
      <c r="Q52" s="84"/>
      <c r="R52" s="84"/>
      <c r="S52" s="209"/>
      <c r="T52" s="607"/>
      <c r="W52" s="623"/>
      <c r="X52" s="624"/>
      <c r="Z52" s="623"/>
      <c r="AA52" s="624"/>
    </row>
    <row r="53" spans="1:27" s="608" customFormat="1" ht="14.25" customHeight="1" x14ac:dyDescent="0.25">
      <c r="B53" s="606"/>
      <c r="C53" s="646" t="s">
        <v>209</v>
      </c>
      <c r="D53" s="647"/>
      <c r="E53" s="87">
        <v>3.7999999999999999E-2</v>
      </c>
      <c r="F53" s="230">
        <v>3.2000000000000001E-2</v>
      </c>
      <c r="G53" s="230">
        <v>3.2000000000000001E-2</v>
      </c>
      <c r="H53" s="230">
        <v>0.41</v>
      </c>
      <c r="I53" s="643">
        <v>4</v>
      </c>
      <c r="J53" s="87">
        <v>3.7999999999999999E-2</v>
      </c>
      <c r="K53" s="230">
        <v>3.2000000000000001E-2</v>
      </c>
      <c r="L53" s="230">
        <v>3.2000000000000001E-2</v>
      </c>
      <c r="M53" s="230">
        <v>0.41</v>
      </c>
      <c r="N53" s="643">
        <v>4</v>
      </c>
      <c r="O53" s="87">
        <v>6.6000000000000003E-2</v>
      </c>
      <c r="P53" s="230">
        <v>5.6000000000000001E-2</v>
      </c>
      <c r="Q53" s="230">
        <v>5.6000000000000001E-2</v>
      </c>
      <c r="R53" s="230">
        <v>0.66</v>
      </c>
      <c r="S53" s="644">
        <v>4</v>
      </c>
      <c r="T53" s="607"/>
      <c r="W53" s="623"/>
      <c r="X53" s="624"/>
      <c r="Z53" s="623"/>
      <c r="AA53" s="624"/>
    </row>
    <row r="54" spans="1:27" s="608" customFormat="1" ht="14.25" customHeight="1" x14ac:dyDescent="0.25">
      <c r="B54" s="606"/>
      <c r="C54" s="642" t="s">
        <v>236</v>
      </c>
      <c r="D54" s="383"/>
      <c r="E54" s="87" t="str">
        <f t="shared" ref="E54:S54" si="7">IF(E50="","",IF(ABS(E50-E51)&gt;E53,"Fail","Pass"))</f>
        <v/>
      </c>
      <c r="F54" s="230" t="str">
        <f t="shared" si="7"/>
        <v/>
      </c>
      <c r="G54" s="230" t="str">
        <f t="shared" si="7"/>
        <v/>
      </c>
      <c r="H54" s="230" t="str">
        <f t="shared" si="7"/>
        <v/>
      </c>
      <c r="I54" s="67" t="str">
        <f t="shared" si="7"/>
        <v/>
      </c>
      <c r="J54" s="87" t="str">
        <f t="shared" si="7"/>
        <v/>
      </c>
      <c r="K54" s="230" t="str">
        <f t="shared" si="7"/>
        <v/>
      </c>
      <c r="L54" s="230" t="str">
        <f t="shared" si="7"/>
        <v/>
      </c>
      <c r="M54" s="230" t="str">
        <f t="shared" si="7"/>
        <v/>
      </c>
      <c r="N54" s="67" t="str">
        <f t="shared" si="7"/>
        <v/>
      </c>
      <c r="O54" s="87" t="str">
        <f t="shared" si="7"/>
        <v/>
      </c>
      <c r="P54" s="230" t="str">
        <f t="shared" si="7"/>
        <v/>
      </c>
      <c r="Q54" s="230" t="str">
        <f t="shared" si="7"/>
        <v/>
      </c>
      <c r="R54" s="230" t="str">
        <f t="shared" si="7"/>
        <v/>
      </c>
      <c r="S54" s="231" t="str">
        <f t="shared" si="7"/>
        <v/>
      </c>
      <c r="T54" s="607"/>
      <c r="W54" s="623"/>
      <c r="X54" s="624"/>
      <c r="Z54" s="623"/>
      <c r="AA54" s="624"/>
    </row>
    <row r="55" spans="1:27" s="608" customFormat="1" ht="14.25" customHeight="1" thickBot="1" x14ac:dyDescent="0.3">
      <c r="B55" s="606"/>
      <c r="C55" s="642" t="s">
        <v>237</v>
      </c>
      <c r="D55" s="383"/>
      <c r="E55" s="213" t="str">
        <f>IF(E52="","",IF(ABS(E51-E52)&gt;E53,"Fail","Pass"))</f>
        <v/>
      </c>
      <c r="F55" s="237" t="str">
        <f t="shared" ref="F55:S55" si="8">IF(F52="","",IF(ABS(F51-F52)&gt;F53,"Fail","Pass"))</f>
        <v/>
      </c>
      <c r="G55" s="237" t="str">
        <f t="shared" si="8"/>
        <v/>
      </c>
      <c r="H55" s="237" t="str">
        <f t="shared" si="8"/>
        <v/>
      </c>
      <c r="I55" s="96" t="str">
        <f t="shared" si="8"/>
        <v/>
      </c>
      <c r="J55" s="213" t="str">
        <f>IF(J52="","",IF(ABS(J51-J52)&gt;J53,"Fail","Pass"))</f>
        <v/>
      </c>
      <c r="K55" s="237" t="str">
        <f t="shared" si="8"/>
        <v/>
      </c>
      <c r="L55" s="237" t="str">
        <f t="shared" si="8"/>
        <v/>
      </c>
      <c r="M55" s="237" t="str">
        <f t="shared" si="8"/>
        <v/>
      </c>
      <c r="N55" s="96" t="str">
        <f t="shared" si="8"/>
        <v/>
      </c>
      <c r="O55" s="213" t="str">
        <f>IF(O52="","",IF(ABS(O51-O52)&gt;O53,"Fail","Pass"))</f>
        <v/>
      </c>
      <c r="P55" s="237" t="str">
        <f t="shared" si="8"/>
        <v/>
      </c>
      <c r="Q55" s="237" t="str">
        <f t="shared" si="8"/>
        <v/>
      </c>
      <c r="R55" s="237" t="str">
        <f t="shared" si="8"/>
        <v/>
      </c>
      <c r="S55" s="205" t="str">
        <f t="shared" si="8"/>
        <v/>
      </c>
      <c r="T55" s="607"/>
      <c r="W55" s="623"/>
      <c r="X55" s="624"/>
      <c r="Z55" s="623"/>
      <c r="AA55" s="624"/>
    </row>
    <row r="56" spans="1:27" s="608" customFormat="1" ht="6.75" customHeight="1" x14ac:dyDescent="0.25">
      <c r="B56" s="606"/>
      <c r="C56" s="648"/>
      <c r="D56" s="64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607"/>
      <c r="W56" s="615"/>
      <c r="X56" s="616"/>
      <c r="Z56" s="615"/>
      <c r="AA56" s="616"/>
    </row>
    <row r="57" spans="1:27" ht="13.5" customHeight="1" x14ac:dyDescent="0.2">
      <c r="B57" s="531"/>
      <c r="C57" s="558" t="s">
        <v>55</v>
      </c>
      <c r="D57" s="558"/>
      <c r="E57" s="286"/>
      <c r="F57" s="286"/>
      <c r="G57" s="286"/>
      <c r="H57" s="286"/>
      <c r="I57" s="286"/>
      <c r="J57" s="286"/>
      <c r="K57" s="286"/>
      <c r="L57" s="286"/>
      <c r="M57" s="286"/>
      <c r="N57" s="286"/>
      <c r="O57" s="286"/>
      <c r="P57" s="286"/>
      <c r="Q57" s="286"/>
      <c r="R57" s="286"/>
      <c r="S57" s="286"/>
      <c r="T57" s="532"/>
      <c r="V57" s="608"/>
      <c r="W57" s="618">
        <f>SUM(W30:W38,W42:W45,X42:X45)</f>
        <v>17</v>
      </c>
      <c r="X57" s="618"/>
      <c r="Z57" s="618">
        <f>SUM(Z30:Z38,Z42:Z45,AA42:AA45)</f>
        <v>17</v>
      </c>
      <c r="AA57" s="649"/>
    </row>
    <row r="58" spans="1:27" ht="13.5" customHeight="1" x14ac:dyDescent="0.2">
      <c r="B58" s="531"/>
      <c r="C58" s="559"/>
      <c r="D58" s="559"/>
      <c r="E58" s="325"/>
      <c r="F58" s="325"/>
      <c r="G58" s="325"/>
      <c r="H58" s="325"/>
      <c r="I58" s="325"/>
      <c r="J58" s="325"/>
      <c r="K58" s="325"/>
      <c r="L58" s="325"/>
      <c r="M58" s="325"/>
      <c r="N58" s="325"/>
      <c r="O58" s="325"/>
      <c r="P58" s="325"/>
      <c r="Q58" s="325"/>
      <c r="R58" s="325"/>
      <c r="S58" s="325"/>
      <c r="T58" s="532"/>
      <c r="V58" s="608"/>
      <c r="W58" s="611"/>
      <c r="X58" s="611"/>
      <c r="Z58" s="611"/>
      <c r="AA58" s="555"/>
    </row>
    <row r="59" spans="1:27" ht="9" customHeight="1" thickBot="1" x14ac:dyDescent="0.25">
      <c r="A59" s="564"/>
      <c r="B59" s="565" t="s">
        <v>129</v>
      </c>
      <c r="C59" s="566"/>
      <c r="D59" s="566"/>
      <c r="E59" s="566"/>
      <c r="F59" s="566"/>
      <c r="G59" s="566"/>
      <c r="H59" s="566"/>
      <c r="I59" s="567"/>
      <c r="J59" s="567"/>
      <c r="K59" s="566"/>
      <c r="L59" s="568"/>
      <c r="M59" s="569"/>
      <c r="N59" s="569"/>
      <c r="O59" s="569"/>
      <c r="P59" s="569"/>
      <c r="Q59" s="569"/>
      <c r="R59" s="567"/>
      <c r="S59" s="566"/>
      <c r="T59" s="570"/>
    </row>
    <row r="60" spans="1:27" ht="6" customHeight="1" thickTop="1" x14ac:dyDescent="0.2">
      <c r="D60" s="530"/>
      <c r="O60" s="571"/>
    </row>
    <row r="61" spans="1:27" s="537" customFormat="1" ht="15.75" customHeight="1" x14ac:dyDescent="0.25"/>
    <row r="62" spans="1:27" ht="15.75" customHeight="1" x14ac:dyDescent="0.2">
      <c r="E62" s="618">
        <f>IF(E54="FAIL",0,1)</f>
        <v>1</v>
      </c>
      <c r="F62" s="618">
        <f t="shared" ref="F62:S62" si="9">IF(F54="FAIL",0,1)</f>
        <v>1</v>
      </c>
      <c r="G62" s="618">
        <f t="shared" si="9"/>
        <v>1</v>
      </c>
      <c r="H62" s="618">
        <f t="shared" si="9"/>
        <v>1</v>
      </c>
      <c r="I62" s="618">
        <f t="shared" si="9"/>
        <v>1</v>
      </c>
      <c r="J62" s="618">
        <f t="shared" si="9"/>
        <v>1</v>
      </c>
      <c r="K62" s="618">
        <f t="shared" si="9"/>
        <v>1</v>
      </c>
      <c r="L62" s="618">
        <f t="shared" si="9"/>
        <v>1</v>
      </c>
      <c r="M62" s="618">
        <f t="shared" si="9"/>
        <v>1</v>
      </c>
      <c r="N62" s="618">
        <f t="shared" si="9"/>
        <v>1</v>
      </c>
      <c r="O62" s="618">
        <f t="shared" si="9"/>
        <v>1</v>
      </c>
      <c r="P62" s="618">
        <f t="shared" si="9"/>
        <v>1</v>
      </c>
      <c r="Q62" s="618">
        <f t="shared" si="9"/>
        <v>1</v>
      </c>
      <c r="R62" s="618">
        <f t="shared" si="9"/>
        <v>1</v>
      </c>
      <c r="S62" s="618">
        <f t="shared" si="9"/>
        <v>1</v>
      </c>
      <c r="T62" s="651">
        <f>SUM(E62:S62)</f>
        <v>15</v>
      </c>
      <c r="U62" s="651"/>
      <c r="V62" s="651"/>
      <c r="W62" s="652">
        <f>SUM(T62,W57)</f>
        <v>32</v>
      </c>
      <c r="X62" s="652"/>
      <c r="Y62" s="537"/>
      <c r="Z62" s="653"/>
      <c r="AA62" s="654"/>
    </row>
    <row r="63" spans="1:27" ht="15.75" customHeight="1" x14ac:dyDescent="0.2">
      <c r="E63" s="618">
        <f>IF(E55="FAIL",0,1)</f>
        <v>1</v>
      </c>
      <c r="F63" s="618">
        <f t="shared" ref="F63:S63" si="10">IF(F55="FAIL",0,1)</f>
        <v>1</v>
      </c>
      <c r="G63" s="618">
        <f t="shared" si="10"/>
        <v>1</v>
      </c>
      <c r="H63" s="618">
        <f t="shared" si="10"/>
        <v>1</v>
      </c>
      <c r="I63" s="618">
        <f t="shared" si="10"/>
        <v>1</v>
      </c>
      <c r="J63" s="618">
        <f t="shared" si="10"/>
        <v>1</v>
      </c>
      <c r="K63" s="618">
        <f t="shared" si="10"/>
        <v>1</v>
      </c>
      <c r="L63" s="618">
        <f t="shared" si="10"/>
        <v>1</v>
      </c>
      <c r="M63" s="618">
        <f t="shared" si="10"/>
        <v>1</v>
      </c>
      <c r="N63" s="618">
        <f t="shared" si="10"/>
        <v>1</v>
      </c>
      <c r="O63" s="618">
        <f t="shared" si="10"/>
        <v>1</v>
      </c>
      <c r="P63" s="618">
        <f t="shared" si="10"/>
        <v>1</v>
      </c>
      <c r="Q63" s="618">
        <f t="shared" si="10"/>
        <v>1</v>
      </c>
      <c r="R63" s="618">
        <f t="shared" si="10"/>
        <v>1</v>
      </c>
      <c r="S63" s="618">
        <f t="shared" si="10"/>
        <v>1</v>
      </c>
      <c r="T63" s="651">
        <f>SUM(E63:S63)</f>
        <v>15</v>
      </c>
      <c r="U63" s="651"/>
      <c r="V63" s="651"/>
      <c r="W63" s="653"/>
      <c r="X63" s="654"/>
      <c r="Y63" s="537"/>
      <c r="Z63" s="652">
        <f>SUM(T63,Z57)</f>
        <v>32</v>
      </c>
      <c r="AA63" s="652"/>
    </row>
    <row r="64" spans="1:27" ht="15.75" customHeight="1" x14ac:dyDescent="0.2">
      <c r="W64" s="652" t="s">
        <v>238</v>
      </c>
      <c r="X64" s="652"/>
      <c r="Y64" s="537"/>
      <c r="Z64" s="652" t="s">
        <v>239</v>
      </c>
      <c r="AA64" s="652"/>
    </row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</sheetData>
  <sheetProtection algorithmName="SHA-512" hashValue="dzrWm7r7SP6wE0kBytVfeQAQAQw86oBkf/9cl2RHbUzJzlEJlWmSalA156y333+FmfDAPUJbYsWLSVrIPjPifA==" saltValue="rpVnWdDB9XkjLPspV0aHBw==" spinCount="100000" sheet="1" objects="1" scenarios="1" selectLockedCells="1"/>
  <mergeCells count="152">
    <mergeCell ref="C57:D57"/>
    <mergeCell ref="E57:S57"/>
    <mergeCell ref="C27:S27"/>
    <mergeCell ref="C39:S39"/>
    <mergeCell ref="O40:O41"/>
    <mergeCell ref="P41:Q41"/>
    <mergeCell ref="F28:H28"/>
    <mergeCell ref="I28:K28"/>
    <mergeCell ref="H40:H41"/>
    <mergeCell ref="I41:J41"/>
    <mergeCell ref="D30:E30"/>
    <mergeCell ref="D31:E31"/>
    <mergeCell ref="D34:E34"/>
    <mergeCell ref="C50:D50"/>
    <mergeCell ref="C51:D51"/>
    <mergeCell ref="C55:D55"/>
    <mergeCell ref="C54:D54"/>
    <mergeCell ref="C47:D49"/>
    <mergeCell ref="C46:S46"/>
    <mergeCell ref="C53:D53"/>
    <mergeCell ref="C52:D52"/>
    <mergeCell ref="O48:P48"/>
    <mergeCell ref="Q48:Q49"/>
    <mergeCell ref="R48:R49"/>
    <mergeCell ref="B18:D18"/>
    <mergeCell ref="E18:I18"/>
    <mergeCell ref="J18:N18"/>
    <mergeCell ref="O18:T18"/>
    <mergeCell ref="D32:E32"/>
    <mergeCell ref="D33:E33"/>
    <mergeCell ref="B25:I25"/>
    <mergeCell ref="J25:L25"/>
    <mergeCell ref="M25:N25"/>
    <mergeCell ref="L28:N28"/>
    <mergeCell ref="C28:C29"/>
    <mergeCell ref="O25:Q25"/>
    <mergeCell ref="R25:T25"/>
    <mergeCell ref="B19:T19"/>
    <mergeCell ref="E21:H21"/>
    <mergeCell ref="C21:D21"/>
    <mergeCell ref="O21:P21"/>
    <mergeCell ref="Q21:S21"/>
    <mergeCell ref="L21:N21"/>
    <mergeCell ref="J21:K21"/>
    <mergeCell ref="O23:P23"/>
    <mergeCell ref="Q23:S23"/>
    <mergeCell ref="C23:E23"/>
    <mergeCell ref="L23:N23"/>
    <mergeCell ref="J17:N17"/>
    <mergeCell ref="O17:T17"/>
    <mergeCell ref="B12:T12"/>
    <mergeCell ref="B13:D13"/>
    <mergeCell ref="E13:I13"/>
    <mergeCell ref="J13:N13"/>
    <mergeCell ref="O13:T13"/>
    <mergeCell ref="B14:D14"/>
    <mergeCell ref="E14:I14"/>
    <mergeCell ref="J14:N14"/>
    <mergeCell ref="O14:T14"/>
    <mergeCell ref="B15:D15"/>
    <mergeCell ref="E15:I15"/>
    <mergeCell ref="J15:N15"/>
    <mergeCell ref="O15:T15"/>
    <mergeCell ref="B16:D16"/>
    <mergeCell ref="E16:I16"/>
    <mergeCell ref="J16:N16"/>
    <mergeCell ref="O16:T16"/>
    <mergeCell ref="B17:D17"/>
    <mergeCell ref="E17:I17"/>
    <mergeCell ref="Q9:S9"/>
    <mergeCell ref="C10:D10"/>
    <mergeCell ref="E10:M10"/>
    <mergeCell ref="N10:P10"/>
    <mergeCell ref="F2:O5"/>
    <mergeCell ref="P2:Q3"/>
    <mergeCell ref="R2:T3"/>
    <mergeCell ref="P4:Q5"/>
    <mergeCell ref="R4:T5"/>
    <mergeCell ref="B6:T6"/>
    <mergeCell ref="C8:D8"/>
    <mergeCell ref="E8:M8"/>
    <mergeCell ref="N8:O8"/>
    <mergeCell ref="P8:S8"/>
    <mergeCell ref="C9:D9"/>
    <mergeCell ref="E9:G9"/>
    <mergeCell ref="H9:J9"/>
    <mergeCell ref="K9:M9"/>
    <mergeCell ref="N9:P9"/>
    <mergeCell ref="I23:K23"/>
    <mergeCell ref="F23:H23"/>
    <mergeCell ref="D35:E35"/>
    <mergeCell ref="D36:E36"/>
    <mergeCell ref="D37:E37"/>
    <mergeCell ref="D38:E38"/>
    <mergeCell ref="C30:C38"/>
    <mergeCell ref="C42:C45"/>
    <mergeCell ref="R40:S41"/>
    <mergeCell ref="R45:S45"/>
    <mergeCell ref="K40:K41"/>
    <mergeCell ref="L40:L41"/>
    <mergeCell ref="M40:M41"/>
    <mergeCell ref="N40:N41"/>
    <mergeCell ref="E40:E41"/>
    <mergeCell ref="F40:F41"/>
    <mergeCell ref="G40:G41"/>
    <mergeCell ref="C40:D41"/>
    <mergeCell ref="R42:S42"/>
    <mergeCell ref="R43:S43"/>
    <mergeCell ref="P29:Q29"/>
    <mergeCell ref="O28:O29"/>
    <mergeCell ref="Z27:AA27"/>
    <mergeCell ref="AA30:AA38"/>
    <mergeCell ref="Z39:AA41"/>
    <mergeCell ref="W28:X29"/>
    <mergeCell ref="Z28:AA29"/>
    <mergeCell ref="R28:S29"/>
    <mergeCell ref="R30:S30"/>
    <mergeCell ref="R31:S31"/>
    <mergeCell ref="R32:S32"/>
    <mergeCell ref="R33:S33"/>
    <mergeCell ref="R34:S34"/>
    <mergeCell ref="R35:S35"/>
    <mergeCell ref="R36:S36"/>
    <mergeCell ref="R37:S37"/>
    <mergeCell ref="R38:S38"/>
    <mergeCell ref="W27:X27"/>
    <mergeCell ref="W39:X41"/>
    <mergeCell ref="X30:X38"/>
    <mergeCell ref="S48:S49"/>
    <mergeCell ref="O47:S47"/>
    <mergeCell ref="R44:S44"/>
    <mergeCell ref="E58:S58"/>
    <mergeCell ref="E47:I47"/>
    <mergeCell ref="I48:I49"/>
    <mergeCell ref="H48:H49"/>
    <mergeCell ref="G48:G49"/>
    <mergeCell ref="E48:F48"/>
    <mergeCell ref="J47:N47"/>
    <mergeCell ref="J48:K48"/>
    <mergeCell ref="L48:L49"/>
    <mergeCell ref="M48:M49"/>
    <mergeCell ref="N48:N49"/>
    <mergeCell ref="T62:V62"/>
    <mergeCell ref="T63:V63"/>
    <mergeCell ref="W64:X64"/>
    <mergeCell ref="Z64:AA64"/>
    <mergeCell ref="W62:X62"/>
    <mergeCell ref="Z63:AA63"/>
    <mergeCell ref="W63:X63"/>
    <mergeCell ref="Z62:AA62"/>
    <mergeCell ref="W46:X56"/>
    <mergeCell ref="Z46:AA56"/>
  </mergeCells>
  <conditionalFormatting sqref="J44">
    <cfRule type="cellIs" dxfId="82" priority="18" stopIfTrue="1" operator="equal">
      <formula>"Fail"</formula>
    </cfRule>
    <cfRule type="cellIs" dxfId="81" priority="19" stopIfTrue="1" operator="equal">
      <formula>"Pass"</formula>
    </cfRule>
  </conditionalFormatting>
  <conditionalFormatting sqref="E50:S52 R42 D29:E29 F30:K38 F23 R4 P8 E8:E10 K9 Q9:Q10 S10 E14:E18 J14:J18 O14:O18 L23 Q23 E21 L21 Q21 R30:S38 E57:E58 E42:G45 L42:N45 R43:R45">
    <cfRule type="cellIs" dxfId="80" priority="5" operator="equal">
      <formula>0</formula>
    </cfRule>
  </conditionalFormatting>
  <conditionalFormatting sqref="R2">
    <cfRule type="cellIs" dxfId="79" priority="4" operator="equal">
      <formula>0</formula>
    </cfRule>
  </conditionalFormatting>
  <conditionalFormatting sqref="M25:M26 R25:R26">
    <cfRule type="cellIs" dxfId="78" priority="6" stopIfTrue="1" operator="equal">
      <formula>"FAIL"</formula>
    </cfRule>
    <cfRule type="cellIs" dxfId="77" priority="7" stopIfTrue="1" operator="equal">
      <formula>"PASS"</formula>
    </cfRule>
  </conditionalFormatting>
  <conditionalFormatting sqref="I42:J43 I44 P30:R38 I45:J45 P42:Q45 E54:S55">
    <cfRule type="cellIs" dxfId="76" priority="24" stopIfTrue="1" operator="equal">
      <formula>"Fail"</formula>
    </cfRule>
    <cfRule type="cellIs" dxfId="75" priority="25" stopIfTrue="1" operator="equal">
      <formula>"Pass"</formula>
    </cfRule>
  </conditionalFormatting>
  <printOptions horizontalCentered="1" verticalCentered="1"/>
  <pageMargins left="0.25" right="0.25" top="0.25" bottom="0.25" header="0" footer="0"/>
  <pageSetup orientation="portrait" horizontalDpi="4294967295" verticalDpi="4294967295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8"/>
  <sheetViews>
    <sheetView showGridLines="0" view="pageBreakPreview" zoomScale="115" zoomScaleNormal="60" zoomScaleSheetLayoutView="115" workbookViewId="0">
      <selection activeCell="L24" sqref="L24:N24"/>
    </sheetView>
  </sheetViews>
  <sheetFormatPr defaultRowHeight="12.75" x14ac:dyDescent="0.2"/>
  <cols>
    <col min="1" max="2" width="1.5" style="530" customWidth="1"/>
    <col min="3" max="3" width="5.125" style="530" customWidth="1"/>
    <col min="4" max="4" width="5.125" style="650" customWidth="1"/>
    <col min="5" max="19" width="5.125" style="530" customWidth="1"/>
    <col min="20" max="21" width="1.5" style="530" customWidth="1"/>
    <col min="22" max="24" width="5.25" style="530" customWidth="1"/>
    <col min="25" max="25" width="6.5" style="530" customWidth="1"/>
    <col min="26" max="35" width="5.25" style="530" customWidth="1"/>
    <col min="36" max="41" width="6.125" style="530" customWidth="1"/>
    <col min="42" max="46" width="5" style="530" customWidth="1"/>
    <col min="47" max="47" width="6" style="530" customWidth="1"/>
    <col min="48" max="115" width="1.5" style="530" customWidth="1"/>
    <col min="116" max="16384" width="9" style="530"/>
  </cols>
  <sheetData>
    <row r="1" spans="2:21" s="587" customFormat="1" ht="9" customHeight="1" thickBot="1" x14ac:dyDescent="0.25"/>
    <row r="2" spans="2:21" s="587" customFormat="1" ht="14.25" customHeight="1" x14ac:dyDescent="0.2">
      <c r="B2" s="588"/>
      <c r="C2" s="589"/>
      <c r="D2" s="589"/>
      <c r="E2" s="589"/>
      <c r="F2" s="491" t="s">
        <v>117</v>
      </c>
      <c r="G2" s="491"/>
      <c r="H2" s="491"/>
      <c r="I2" s="491"/>
      <c r="J2" s="491"/>
      <c r="K2" s="491"/>
      <c r="L2" s="491"/>
      <c r="M2" s="491"/>
      <c r="N2" s="491"/>
      <c r="O2" s="492"/>
      <c r="P2" s="493" t="s">
        <v>106</v>
      </c>
      <c r="Q2" s="494"/>
      <c r="R2" s="351"/>
      <c r="S2" s="351"/>
      <c r="T2" s="352"/>
      <c r="U2" s="590"/>
    </row>
    <row r="3" spans="2:21" s="587" customFormat="1" ht="14.25" customHeight="1" x14ac:dyDescent="0.2">
      <c r="B3" s="591"/>
      <c r="C3" s="592"/>
      <c r="D3" s="592"/>
      <c r="E3" s="592"/>
      <c r="F3" s="498"/>
      <c r="G3" s="498"/>
      <c r="H3" s="498"/>
      <c r="I3" s="498"/>
      <c r="J3" s="498"/>
      <c r="K3" s="498"/>
      <c r="L3" s="498"/>
      <c r="M3" s="498"/>
      <c r="N3" s="498"/>
      <c r="O3" s="499"/>
      <c r="P3" s="500"/>
      <c r="Q3" s="501"/>
      <c r="R3" s="353"/>
      <c r="S3" s="353"/>
      <c r="T3" s="354"/>
      <c r="U3" s="590"/>
    </row>
    <row r="4" spans="2:21" s="587" customFormat="1" ht="14.25" customHeight="1" x14ac:dyDescent="0.2">
      <c r="B4" s="591"/>
      <c r="C4" s="593"/>
      <c r="D4" s="593"/>
      <c r="E4" s="593"/>
      <c r="F4" s="498"/>
      <c r="G4" s="498"/>
      <c r="H4" s="498"/>
      <c r="I4" s="498"/>
      <c r="J4" s="498"/>
      <c r="K4" s="498"/>
      <c r="L4" s="498"/>
      <c r="M4" s="498"/>
      <c r="N4" s="498"/>
      <c r="O4" s="499"/>
      <c r="P4" s="503" t="s">
        <v>105</v>
      </c>
      <c r="Q4" s="504"/>
      <c r="R4" s="355"/>
      <c r="S4" s="355"/>
      <c r="T4" s="356"/>
      <c r="U4" s="590"/>
    </row>
    <row r="5" spans="2:21" s="587" customFormat="1" ht="14.25" customHeight="1" x14ac:dyDescent="0.2">
      <c r="B5" s="594"/>
      <c r="C5" s="595"/>
      <c r="D5" s="595"/>
      <c r="E5" s="595"/>
      <c r="F5" s="507"/>
      <c r="G5" s="507"/>
      <c r="H5" s="507"/>
      <c r="I5" s="507"/>
      <c r="J5" s="507"/>
      <c r="K5" s="507"/>
      <c r="L5" s="507"/>
      <c r="M5" s="507"/>
      <c r="N5" s="507"/>
      <c r="O5" s="508"/>
      <c r="P5" s="509"/>
      <c r="Q5" s="510"/>
      <c r="R5" s="353"/>
      <c r="S5" s="353"/>
      <c r="T5" s="354"/>
      <c r="U5" s="590"/>
    </row>
    <row r="6" spans="2:21" s="587" customFormat="1" ht="19.5" customHeight="1" thickBot="1" x14ac:dyDescent="0.25">
      <c r="B6" s="596" t="s">
        <v>174</v>
      </c>
      <c r="C6" s="597"/>
      <c r="D6" s="597"/>
      <c r="E6" s="597"/>
      <c r="F6" s="597"/>
      <c r="G6" s="597"/>
      <c r="H6" s="597"/>
      <c r="I6" s="597"/>
      <c r="J6" s="597"/>
      <c r="K6" s="597"/>
      <c r="L6" s="597"/>
      <c r="M6" s="597"/>
      <c r="N6" s="597"/>
      <c r="O6" s="597"/>
      <c r="P6" s="597"/>
      <c r="Q6" s="597"/>
      <c r="R6" s="597"/>
      <c r="S6" s="597"/>
      <c r="T6" s="598"/>
      <c r="U6" s="590"/>
    </row>
    <row r="7" spans="2:21" s="587" customFormat="1" ht="4.5" customHeight="1" thickTop="1" x14ac:dyDescent="0.2">
      <c r="B7" s="599"/>
      <c r="C7" s="600"/>
      <c r="D7" s="600"/>
      <c r="E7" s="600"/>
      <c r="F7" s="600"/>
      <c r="G7" s="600"/>
      <c r="H7" s="600"/>
      <c r="I7" s="600"/>
      <c r="J7" s="600"/>
      <c r="K7" s="600"/>
      <c r="L7" s="600"/>
      <c r="M7" s="600"/>
      <c r="N7" s="600"/>
      <c r="O7" s="600"/>
      <c r="P7" s="600"/>
      <c r="Q7" s="600"/>
      <c r="R7" s="600"/>
      <c r="S7" s="600"/>
      <c r="T7" s="601"/>
      <c r="U7" s="590"/>
    </row>
    <row r="8" spans="2:21" s="520" customFormat="1" ht="15.75" customHeight="1" x14ac:dyDescent="0.2">
      <c r="B8" s="517"/>
      <c r="C8" s="283" t="s">
        <v>120</v>
      </c>
      <c r="D8" s="283"/>
      <c r="E8" s="284"/>
      <c r="F8" s="284"/>
      <c r="G8" s="284"/>
      <c r="H8" s="284"/>
      <c r="I8" s="284"/>
      <c r="J8" s="284"/>
      <c r="K8" s="284"/>
      <c r="L8" s="284"/>
      <c r="M8" s="284"/>
      <c r="N8" s="285" t="s">
        <v>5</v>
      </c>
      <c r="O8" s="285"/>
      <c r="P8" s="572"/>
      <c r="Q8" s="572"/>
      <c r="R8" s="572"/>
      <c r="S8" s="572"/>
      <c r="T8" s="518"/>
      <c r="U8" s="602"/>
    </row>
    <row r="9" spans="2:21" s="520" customFormat="1" ht="15.75" customHeight="1" x14ac:dyDescent="0.2">
      <c r="B9" s="517"/>
      <c r="C9" s="283" t="s">
        <v>119</v>
      </c>
      <c r="D9" s="283"/>
      <c r="E9" s="572"/>
      <c r="F9" s="572"/>
      <c r="G9" s="572"/>
      <c r="H9" s="256" t="s">
        <v>118</v>
      </c>
      <c r="I9" s="256"/>
      <c r="J9" s="256"/>
      <c r="K9" s="573"/>
      <c r="L9" s="573"/>
      <c r="M9" s="573"/>
      <c r="N9" s="256" t="s">
        <v>121</v>
      </c>
      <c r="O9" s="256"/>
      <c r="P9" s="256"/>
      <c r="Q9" s="276"/>
      <c r="R9" s="276"/>
      <c r="S9" s="276"/>
      <c r="T9" s="519"/>
    </row>
    <row r="10" spans="2:21" s="520" customFormat="1" ht="15.75" customHeight="1" x14ac:dyDescent="0.2">
      <c r="B10" s="517"/>
      <c r="C10" s="272" t="s">
        <v>1</v>
      </c>
      <c r="D10" s="272"/>
      <c r="E10" s="572"/>
      <c r="F10" s="572"/>
      <c r="G10" s="572"/>
      <c r="H10" s="572"/>
      <c r="I10" s="572"/>
      <c r="J10" s="572"/>
      <c r="K10" s="572"/>
      <c r="L10" s="572"/>
      <c r="M10" s="572"/>
      <c r="N10" s="256" t="s">
        <v>107</v>
      </c>
      <c r="O10" s="256"/>
      <c r="P10" s="256"/>
      <c r="Q10" s="574"/>
      <c r="R10" s="5" t="s">
        <v>108</v>
      </c>
      <c r="S10" s="574"/>
      <c r="T10" s="519"/>
    </row>
    <row r="11" spans="2:21" s="520" customFormat="1" ht="6" customHeight="1" thickBot="1" x14ac:dyDescent="0.25">
      <c r="B11" s="517"/>
      <c r="J11" s="521"/>
      <c r="K11" s="58"/>
      <c r="L11" s="58"/>
      <c r="M11" s="521"/>
      <c r="N11" s="521"/>
      <c r="O11" s="221"/>
      <c r="P11" s="221"/>
      <c r="Q11" s="58"/>
      <c r="R11" s="58"/>
      <c r="S11" s="522"/>
      <c r="T11" s="519"/>
    </row>
    <row r="12" spans="2:21" s="520" customFormat="1" ht="15.75" customHeight="1" thickTop="1" thickBot="1" x14ac:dyDescent="0.25">
      <c r="B12" s="288" t="s">
        <v>110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406"/>
    </row>
    <row r="13" spans="2:21" s="520" customFormat="1" ht="15.75" customHeight="1" thickTop="1" x14ac:dyDescent="0.2">
      <c r="B13" s="523"/>
      <c r="C13" s="524"/>
      <c r="D13" s="524"/>
      <c r="E13" s="273" t="s">
        <v>2</v>
      </c>
      <c r="F13" s="274"/>
      <c r="G13" s="274"/>
      <c r="H13" s="274"/>
      <c r="I13" s="274"/>
      <c r="J13" s="274" t="s">
        <v>3</v>
      </c>
      <c r="K13" s="274"/>
      <c r="L13" s="274"/>
      <c r="M13" s="274"/>
      <c r="N13" s="274"/>
      <c r="O13" s="274" t="s">
        <v>4</v>
      </c>
      <c r="P13" s="274"/>
      <c r="Q13" s="274"/>
      <c r="R13" s="274"/>
      <c r="S13" s="274"/>
      <c r="T13" s="275"/>
    </row>
    <row r="14" spans="2:21" s="520" customFormat="1" ht="15.75" customHeight="1" x14ac:dyDescent="0.2">
      <c r="B14" s="269" t="s">
        <v>109</v>
      </c>
      <c r="C14" s="270"/>
      <c r="D14" s="271"/>
      <c r="E14" s="575"/>
      <c r="F14" s="576"/>
      <c r="G14" s="576"/>
      <c r="H14" s="576"/>
      <c r="I14" s="576"/>
      <c r="J14" s="576"/>
      <c r="K14" s="576"/>
      <c r="L14" s="576"/>
      <c r="M14" s="576"/>
      <c r="N14" s="576"/>
      <c r="O14" s="576"/>
      <c r="P14" s="576"/>
      <c r="Q14" s="576"/>
      <c r="R14" s="576"/>
      <c r="S14" s="576"/>
      <c r="T14" s="577"/>
    </row>
    <row r="15" spans="2:21" s="520" customFormat="1" ht="15.75" customHeight="1" x14ac:dyDescent="0.2">
      <c r="B15" s="269" t="s">
        <v>111</v>
      </c>
      <c r="C15" s="270"/>
      <c r="D15" s="271"/>
      <c r="E15" s="578"/>
      <c r="F15" s="579"/>
      <c r="G15" s="579"/>
      <c r="H15" s="579"/>
      <c r="I15" s="580"/>
      <c r="J15" s="581"/>
      <c r="K15" s="579"/>
      <c r="L15" s="579"/>
      <c r="M15" s="579"/>
      <c r="N15" s="580"/>
      <c r="O15" s="581"/>
      <c r="P15" s="579"/>
      <c r="Q15" s="579"/>
      <c r="R15" s="579"/>
      <c r="S15" s="579"/>
      <c r="T15" s="582"/>
    </row>
    <row r="16" spans="2:21" s="520" customFormat="1" ht="15.75" customHeight="1" x14ac:dyDescent="0.2">
      <c r="B16" s="269" t="s">
        <v>170</v>
      </c>
      <c r="C16" s="270"/>
      <c r="D16" s="271"/>
      <c r="E16" s="575"/>
      <c r="F16" s="576"/>
      <c r="G16" s="576"/>
      <c r="H16" s="576"/>
      <c r="I16" s="576"/>
      <c r="J16" s="576"/>
      <c r="K16" s="576"/>
      <c r="L16" s="576"/>
      <c r="M16" s="576"/>
      <c r="N16" s="576"/>
      <c r="O16" s="576"/>
      <c r="P16" s="576"/>
      <c r="Q16" s="576"/>
      <c r="R16" s="576"/>
      <c r="S16" s="576"/>
      <c r="T16" s="577"/>
    </row>
    <row r="17" spans="2:27" s="520" customFormat="1" ht="15.75" customHeight="1" x14ac:dyDescent="0.2">
      <c r="B17" s="269" t="s">
        <v>101</v>
      </c>
      <c r="C17" s="270"/>
      <c r="D17" s="271"/>
      <c r="E17" s="575"/>
      <c r="F17" s="576"/>
      <c r="G17" s="576"/>
      <c r="H17" s="576"/>
      <c r="I17" s="576"/>
      <c r="J17" s="576"/>
      <c r="K17" s="576"/>
      <c r="L17" s="576"/>
      <c r="M17" s="576"/>
      <c r="N17" s="576"/>
      <c r="O17" s="576"/>
      <c r="P17" s="576"/>
      <c r="Q17" s="576"/>
      <c r="R17" s="576"/>
      <c r="S17" s="576"/>
      <c r="T17" s="577"/>
    </row>
    <row r="18" spans="2:27" s="520" customFormat="1" ht="15.75" customHeight="1" x14ac:dyDescent="0.2">
      <c r="B18" s="395" t="s">
        <v>102</v>
      </c>
      <c r="C18" s="396"/>
      <c r="D18" s="397"/>
      <c r="E18" s="692"/>
      <c r="F18" s="693"/>
      <c r="G18" s="693"/>
      <c r="H18" s="693"/>
      <c r="I18" s="693"/>
      <c r="J18" s="693"/>
      <c r="K18" s="693"/>
      <c r="L18" s="693"/>
      <c r="M18" s="693"/>
      <c r="N18" s="693"/>
      <c r="O18" s="693"/>
      <c r="P18" s="693"/>
      <c r="Q18" s="693"/>
      <c r="R18" s="693"/>
      <c r="S18" s="693"/>
      <c r="T18" s="694"/>
    </row>
    <row r="19" spans="2:27" s="520" customFormat="1" ht="15.75" customHeight="1" x14ac:dyDescent="0.2">
      <c r="B19" s="269" t="s">
        <v>171</v>
      </c>
      <c r="C19" s="270"/>
      <c r="D19" s="271"/>
      <c r="E19" s="575"/>
      <c r="F19" s="576"/>
      <c r="G19" s="576"/>
      <c r="H19" s="576"/>
      <c r="I19" s="576"/>
      <c r="J19" s="576"/>
      <c r="K19" s="576"/>
      <c r="L19" s="576"/>
      <c r="M19" s="576"/>
      <c r="N19" s="576"/>
      <c r="O19" s="576"/>
      <c r="P19" s="576"/>
      <c r="Q19" s="576"/>
      <c r="R19" s="576"/>
      <c r="S19" s="576"/>
      <c r="T19" s="577"/>
    </row>
    <row r="20" spans="2:27" s="520" customFormat="1" ht="15.75" customHeight="1" x14ac:dyDescent="0.2">
      <c r="B20" s="269" t="s">
        <v>101</v>
      </c>
      <c r="C20" s="270"/>
      <c r="D20" s="271"/>
      <c r="E20" s="575"/>
      <c r="F20" s="576"/>
      <c r="G20" s="576"/>
      <c r="H20" s="576"/>
      <c r="I20" s="576"/>
      <c r="J20" s="576"/>
      <c r="K20" s="576"/>
      <c r="L20" s="576"/>
      <c r="M20" s="576"/>
      <c r="N20" s="576"/>
      <c r="O20" s="576"/>
      <c r="P20" s="576"/>
      <c r="Q20" s="576"/>
      <c r="R20" s="576"/>
      <c r="S20" s="576"/>
      <c r="T20" s="577"/>
    </row>
    <row r="21" spans="2:27" s="520" customFormat="1" ht="15.75" customHeight="1" thickBot="1" x14ac:dyDescent="0.25">
      <c r="B21" s="252" t="s">
        <v>102</v>
      </c>
      <c r="C21" s="253"/>
      <c r="D21" s="254"/>
      <c r="E21" s="583"/>
      <c r="F21" s="584"/>
      <c r="G21" s="584"/>
      <c r="H21" s="584"/>
      <c r="I21" s="584"/>
      <c r="J21" s="584"/>
      <c r="K21" s="584"/>
      <c r="L21" s="584"/>
      <c r="M21" s="584"/>
      <c r="N21" s="584"/>
      <c r="O21" s="584"/>
      <c r="P21" s="584"/>
      <c r="Q21" s="584"/>
      <c r="R21" s="584"/>
      <c r="S21" s="584"/>
      <c r="T21" s="585"/>
    </row>
    <row r="22" spans="2:27" s="520" customFormat="1" ht="15.75" customHeight="1" thickTop="1" thickBot="1" x14ac:dyDescent="0.25">
      <c r="B22" s="288" t="s">
        <v>136</v>
      </c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  <c r="N22" s="289"/>
      <c r="O22" s="289"/>
      <c r="P22" s="289"/>
      <c r="Q22" s="289"/>
      <c r="R22" s="289"/>
      <c r="S22" s="289"/>
      <c r="T22" s="406"/>
    </row>
    <row r="23" spans="2:27" s="520" customFormat="1" ht="6" customHeight="1" thickTop="1" x14ac:dyDescent="0.2">
      <c r="B23" s="11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112"/>
    </row>
    <row r="24" spans="2:27" s="520" customFormat="1" ht="15.75" customHeight="1" x14ac:dyDescent="0.2">
      <c r="B24" s="110"/>
      <c r="C24" s="338" t="s">
        <v>138</v>
      </c>
      <c r="D24" s="338"/>
      <c r="E24" s="359"/>
      <c r="F24" s="359"/>
      <c r="G24" s="359"/>
      <c r="H24" s="359"/>
      <c r="J24" s="338" t="s">
        <v>137</v>
      </c>
      <c r="K24" s="338"/>
      <c r="L24" s="360"/>
      <c r="M24" s="360"/>
      <c r="N24" s="360"/>
      <c r="O24" s="603" t="s">
        <v>139</v>
      </c>
      <c r="P24" s="603"/>
      <c r="Q24" s="360"/>
      <c r="R24" s="360"/>
      <c r="S24" s="360"/>
      <c r="T24" s="112"/>
    </row>
    <row r="25" spans="2:27" s="520" customFormat="1" ht="6" customHeight="1" thickBot="1" x14ac:dyDescent="0.25">
      <c r="B25" s="517"/>
      <c r="C25" s="219"/>
      <c r="D25" s="219"/>
      <c r="E25" s="219"/>
      <c r="F25" s="604"/>
      <c r="G25" s="604"/>
      <c r="H25" s="604"/>
      <c r="I25" s="226"/>
      <c r="J25" s="226"/>
      <c r="K25" s="226"/>
      <c r="L25" s="220"/>
      <c r="M25" s="220"/>
      <c r="N25" s="220"/>
      <c r="O25" s="226"/>
      <c r="P25" s="226"/>
      <c r="Q25" s="220"/>
      <c r="R25" s="220"/>
      <c r="S25" s="220"/>
      <c r="T25" s="525"/>
    </row>
    <row r="26" spans="2:27" s="605" customFormat="1" ht="15.75" customHeight="1" thickTop="1" thickBot="1" x14ac:dyDescent="0.3">
      <c r="B26" s="288" t="s">
        <v>135</v>
      </c>
      <c r="C26" s="289"/>
      <c r="D26" s="289"/>
      <c r="E26" s="289"/>
      <c r="F26" s="289"/>
      <c r="G26" s="289"/>
      <c r="H26" s="289"/>
      <c r="I26" s="289"/>
      <c r="J26" s="290" t="s">
        <v>36</v>
      </c>
      <c r="K26" s="258"/>
      <c r="L26" s="258"/>
      <c r="M26" s="258" t="str">
        <f>+IF(E14="","",IF(W46&lt;4,"FAIL","PASS"))</f>
        <v/>
      </c>
      <c r="N26" s="260"/>
      <c r="O26" s="358" t="s">
        <v>35</v>
      </c>
      <c r="P26" s="327"/>
      <c r="Q26" s="327"/>
      <c r="R26" s="258" t="str">
        <f>+IF(O14="","",IF(Z46&lt;4,"FAIL","PASS"))</f>
        <v/>
      </c>
      <c r="S26" s="258"/>
      <c r="T26" s="259"/>
    </row>
    <row r="27" spans="2:27" s="605" customFormat="1" ht="6" customHeight="1" thickTop="1" thickBot="1" x14ac:dyDescent="0.3">
      <c r="B27" s="55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86"/>
      <c r="P27" s="86"/>
      <c r="Q27" s="86"/>
      <c r="R27" s="56"/>
      <c r="S27" s="56"/>
      <c r="T27" s="57"/>
    </row>
    <row r="28" spans="2:27" s="608" customFormat="1" ht="15.75" customHeight="1" thickBot="1" x14ac:dyDescent="0.3">
      <c r="B28" s="606"/>
      <c r="C28" s="361" t="s">
        <v>249</v>
      </c>
      <c r="D28" s="362"/>
      <c r="E28" s="362"/>
      <c r="F28" s="362"/>
      <c r="G28" s="362"/>
      <c r="H28" s="362"/>
      <c r="I28" s="362"/>
      <c r="J28" s="362"/>
      <c r="K28" s="362"/>
      <c r="L28" s="362"/>
      <c r="M28" s="362"/>
      <c r="N28" s="362"/>
      <c r="O28" s="362"/>
      <c r="P28" s="362"/>
      <c r="Q28" s="362"/>
      <c r="R28" s="362"/>
      <c r="S28" s="363"/>
      <c r="T28" s="607"/>
      <c r="W28" s="609" t="s">
        <v>152</v>
      </c>
      <c r="X28" s="609"/>
      <c r="Z28" s="609" t="s">
        <v>153</v>
      </c>
      <c r="AA28" s="609"/>
    </row>
    <row r="29" spans="2:27" s="608" customFormat="1" ht="15" customHeight="1" thickTop="1" x14ac:dyDescent="0.25">
      <c r="B29" s="606"/>
      <c r="C29" s="391" t="s">
        <v>159</v>
      </c>
      <c r="D29" s="392"/>
      <c r="E29" s="392"/>
      <c r="F29" s="392"/>
      <c r="G29" s="392"/>
      <c r="H29" s="333" t="s">
        <v>156</v>
      </c>
      <c r="I29" s="333"/>
      <c r="J29" s="333" t="s">
        <v>157</v>
      </c>
      <c r="K29" s="333"/>
      <c r="L29" s="357" t="s">
        <v>158</v>
      </c>
      <c r="M29" s="357"/>
      <c r="N29" s="329" t="s">
        <v>160</v>
      </c>
      <c r="O29" s="329"/>
      <c r="P29" s="347" t="s">
        <v>172</v>
      </c>
      <c r="Q29" s="347"/>
      <c r="R29" s="347" t="s">
        <v>173</v>
      </c>
      <c r="S29" s="663"/>
      <c r="T29" s="607"/>
      <c r="U29" s="611"/>
      <c r="W29" s="612" t="s">
        <v>175</v>
      </c>
      <c r="X29" s="613"/>
      <c r="Z29" s="612" t="s">
        <v>175</v>
      </c>
      <c r="AA29" s="613"/>
    </row>
    <row r="30" spans="2:27" s="608" customFormat="1" ht="24" customHeight="1" x14ac:dyDescent="0.25">
      <c r="B30" s="606"/>
      <c r="C30" s="393"/>
      <c r="D30" s="394"/>
      <c r="E30" s="394"/>
      <c r="F30" s="394"/>
      <c r="G30" s="394"/>
      <c r="H30" s="337"/>
      <c r="I30" s="337"/>
      <c r="J30" s="337"/>
      <c r="K30" s="337"/>
      <c r="L30" s="385"/>
      <c r="M30" s="385"/>
      <c r="N30" s="398"/>
      <c r="O30" s="398"/>
      <c r="P30" s="235" t="s">
        <v>10</v>
      </c>
      <c r="Q30" s="235" t="s">
        <v>151</v>
      </c>
      <c r="R30" s="235" t="s">
        <v>10</v>
      </c>
      <c r="S30" s="246" t="s">
        <v>151</v>
      </c>
      <c r="T30" s="607"/>
      <c r="U30" s="611"/>
      <c r="W30" s="615"/>
      <c r="X30" s="616"/>
      <c r="Z30" s="615"/>
      <c r="AA30" s="616"/>
    </row>
    <row r="31" spans="2:27" s="608" customFormat="1" ht="18" customHeight="1" x14ac:dyDescent="0.25">
      <c r="B31" s="606"/>
      <c r="C31" s="642" t="s">
        <v>161</v>
      </c>
      <c r="D31" s="382"/>
      <c r="E31" s="341" t="s">
        <v>245</v>
      </c>
      <c r="F31" s="337"/>
      <c r="G31" s="337"/>
      <c r="H31" s="372"/>
      <c r="I31" s="372"/>
      <c r="J31" s="372"/>
      <c r="K31" s="372"/>
      <c r="L31" s="372"/>
      <c r="M31" s="372"/>
      <c r="N31" s="385">
        <v>2.31</v>
      </c>
      <c r="O31" s="385"/>
      <c r="P31" s="100" t="str">
        <f>IF(H31="","",(ABS(H31-J31)))</f>
        <v/>
      </c>
      <c r="Q31" s="618" t="str">
        <f>IF(H31="","",(IF(N31&lt;P31,"Fail","Pass")))</f>
        <v/>
      </c>
      <c r="R31" s="100" t="str">
        <f>IF(L31="","",(ABS(J31-L31)))</f>
        <v/>
      </c>
      <c r="S31" s="643" t="str">
        <f>IF(L31="","",(IF(N31&lt;R31,"Fail","Pass")))</f>
        <v/>
      </c>
      <c r="T31" s="607"/>
      <c r="U31" s="611"/>
      <c r="W31" s="618">
        <f>IF(Q31="FAIL",0,1)</f>
        <v>1</v>
      </c>
      <c r="X31" s="619"/>
      <c r="Z31" s="618">
        <f>IF(T31="FAIL",0,1)</f>
        <v>1</v>
      </c>
      <c r="AA31" s="619"/>
    </row>
    <row r="32" spans="2:27" s="608" customFormat="1" ht="18" customHeight="1" x14ac:dyDescent="0.25">
      <c r="B32" s="606"/>
      <c r="C32" s="642" t="s">
        <v>58</v>
      </c>
      <c r="D32" s="382"/>
      <c r="E32" s="341" t="s">
        <v>246</v>
      </c>
      <c r="F32" s="337"/>
      <c r="G32" s="337"/>
      <c r="H32" s="372"/>
      <c r="I32" s="372"/>
      <c r="J32" s="372"/>
      <c r="K32" s="372"/>
      <c r="L32" s="372"/>
      <c r="M32" s="372"/>
      <c r="N32" s="385">
        <v>1.5</v>
      </c>
      <c r="O32" s="385"/>
      <c r="P32" s="100" t="str">
        <f>IF(H32="","",(ABS(H32-J32)))</f>
        <v/>
      </c>
      <c r="Q32" s="618" t="str">
        <f>IF(H32="","",(IF(N32&lt;P32,"Fail","Pass")))</f>
        <v/>
      </c>
      <c r="R32" s="100" t="str">
        <f>IF(L32="","",(ABS(J32-L32)))</f>
        <v/>
      </c>
      <c r="S32" s="643" t="str">
        <f>IF(L32="","",(IF(N32&lt;R32,"Fail","Pass")))</f>
        <v/>
      </c>
      <c r="T32" s="607"/>
      <c r="U32" s="611"/>
      <c r="W32" s="618">
        <f>IF(Q32="FAIL",0,1)</f>
        <v>1</v>
      </c>
      <c r="X32" s="620"/>
      <c r="Z32" s="618">
        <f>IF(T32="FAIL",0,1)</f>
        <v>1</v>
      </c>
      <c r="AA32" s="620"/>
    </row>
    <row r="33" spans="2:27" s="608" customFormat="1" ht="18" customHeight="1" x14ac:dyDescent="0.25">
      <c r="B33" s="606"/>
      <c r="C33" s="642" t="s">
        <v>162</v>
      </c>
      <c r="D33" s="382"/>
      <c r="E33" s="341" t="s">
        <v>247</v>
      </c>
      <c r="F33" s="337"/>
      <c r="G33" s="337"/>
      <c r="H33" s="372"/>
      <c r="I33" s="372"/>
      <c r="J33" s="372"/>
      <c r="K33" s="372"/>
      <c r="L33" s="372"/>
      <c r="M33" s="372"/>
      <c r="N33" s="385">
        <v>0.8</v>
      </c>
      <c r="O33" s="385"/>
      <c r="P33" s="100" t="str">
        <f>IF(H33="","",(ABS(H33-J33)))</f>
        <v/>
      </c>
      <c r="Q33" s="618" t="str">
        <f>IF(H33="","",(IF(N33&lt;P33,"Fail","Pass")))</f>
        <v/>
      </c>
      <c r="R33" s="100" t="str">
        <f>IF(L33="","",(ABS(J33-L33)))</f>
        <v/>
      </c>
      <c r="S33" s="643" t="str">
        <f>IF(L33="","",(IF(N33&lt;R33,"Fail","Pass")))</f>
        <v/>
      </c>
      <c r="T33" s="607"/>
      <c r="U33" s="611"/>
      <c r="W33" s="618">
        <f>IF(Q33="FAIL",0,1)</f>
        <v>1</v>
      </c>
      <c r="X33" s="620"/>
      <c r="Z33" s="618">
        <f>IF(T33="FAIL",0,1)</f>
        <v>1</v>
      </c>
      <c r="AA33" s="620"/>
    </row>
    <row r="34" spans="2:27" s="608" customFormat="1" ht="18" customHeight="1" thickBot="1" x14ac:dyDescent="0.3">
      <c r="B34" s="606"/>
      <c r="C34" s="664" t="s">
        <v>59</v>
      </c>
      <c r="D34" s="665"/>
      <c r="E34" s="386" t="s">
        <v>248</v>
      </c>
      <c r="F34" s="387"/>
      <c r="G34" s="387"/>
      <c r="H34" s="373"/>
      <c r="I34" s="373"/>
      <c r="J34" s="373"/>
      <c r="K34" s="373"/>
      <c r="L34" s="373"/>
      <c r="M34" s="373"/>
      <c r="N34" s="388" t="s">
        <v>57</v>
      </c>
      <c r="O34" s="389"/>
      <c r="P34" s="389"/>
      <c r="Q34" s="389"/>
      <c r="R34" s="389"/>
      <c r="S34" s="390"/>
      <c r="T34" s="607"/>
      <c r="U34" s="611"/>
      <c r="W34" s="618"/>
      <c r="X34" s="620"/>
      <c r="Z34" s="618"/>
      <c r="AA34" s="620"/>
    </row>
    <row r="35" spans="2:27" s="608" customFormat="1" ht="15.75" customHeight="1" thickBot="1" x14ac:dyDescent="0.3">
      <c r="B35" s="606"/>
      <c r="C35" s="361" t="s">
        <v>251</v>
      </c>
      <c r="D35" s="362"/>
      <c r="E35" s="362"/>
      <c r="F35" s="362"/>
      <c r="G35" s="362"/>
      <c r="H35" s="362"/>
      <c r="I35" s="362"/>
      <c r="J35" s="362"/>
      <c r="K35" s="362"/>
      <c r="L35" s="362"/>
      <c r="M35" s="362"/>
      <c r="N35" s="362"/>
      <c r="O35" s="362"/>
      <c r="P35" s="362"/>
      <c r="Q35" s="362"/>
      <c r="R35" s="362"/>
      <c r="S35" s="363"/>
      <c r="T35" s="83"/>
      <c r="W35" s="612" t="s">
        <v>155</v>
      </c>
      <c r="X35" s="613"/>
      <c r="Z35" s="612" t="s">
        <v>155</v>
      </c>
      <c r="AA35" s="613"/>
    </row>
    <row r="36" spans="2:27" s="608" customFormat="1" ht="15.75" customHeight="1" thickTop="1" x14ac:dyDescent="0.25">
      <c r="B36" s="606"/>
      <c r="C36" s="380" t="s">
        <v>6</v>
      </c>
      <c r="D36" s="333"/>
      <c r="E36" s="333"/>
      <c r="F36" s="333"/>
      <c r="G36" s="381"/>
      <c r="H36" s="666"/>
      <c r="I36" s="375" t="s">
        <v>7</v>
      </c>
      <c r="J36" s="375"/>
      <c r="K36" s="375"/>
      <c r="L36" s="375"/>
      <c r="M36" s="375"/>
      <c r="N36" s="666"/>
      <c r="O36" s="374" t="s">
        <v>8</v>
      </c>
      <c r="P36" s="375"/>
      <c r="Q36" s="375"/>
      <c r="R36" s="375"/>
      <c r="S36" s="376"/>
      <c r="T36" s="607"/>
      <c r="W36" s="623"/>
      <c r="X36" s="624"/>
      <c r="Z36" s="623"/>
      <c r="AA36" s="624"/>
    </row>
    <row r="37" spans="2:27" s="608" customFormat="1" ht="24" customHeight="1" x14ac:dyDescent="0.25">
      <c r="B37" s="606"/>
      <c r="C37" s="239" t="s">
        <v>164</v>
      </c>
      <c r="D37" s="230" t="s">
        <v>56</v>
      </c>
      <c r="E37" s="382" t="s">
        <v>168</v>
      </c>
      <c r="F37" s="382"/>
      <c r="G37" s="383"/>
      <c r="H37" s="667"/>
      <c r="I37" s="99" t="s">
        <v>164</v>
      </c>
      <c r="J37" s="230" t="s">
        <v>56</v>
      </c>
      <c r="K37" s="383" t="s">
        <v>168</v>
      </c>
      <c r="L37" s="384"/>
      <c r="M37" s="384"/>
      <c r="N37" s="667"/>
      <c r="O37" s="239" t="s">
        <v>164</v>
      </c>
      <c r="P37" s="230" t="s">
        <v>56</v>
      </c>
      <c r="Q37" s="383" t="s">
        <v>168</v>
      </c>
      <c r="R37" s="384"/>
      <c r="S37" s="399"/>
      <c r="T37" s="607"/>
      <c r="W37" s="623"/>
      <c r="X37" s="624"/>
      <c r="Z37" s="623"/>
      <c r="AA37" s="624"/>
    </row>
    <row r="38" spans="2:27" s="608" customFormat="1" ht="18" customHeight="1" x14ac:dyDescent="0.25">
      <c r="B38" s="606"/>
      <c r="C38" s="695"/>
      <c r="D38" s="400"/>
      <c r="E38" s="332"/>
      <c r="F38" s="332"/>
      <c r="G38" s="668" t="s">
        <v>167</v>
      </c>
      <c r="H38" s="667"/>
      <c r="I38" s="695"/>
      <c r="J38" s="400"/>
      <c r="K38" s="324"/>
      <c r="L38" s="377"/>
      <c r="M38" s="668" t="s">
        <v>167</v>
      </c>
      <c r="N38" s="667"/>
      <c r="O38" s="695"/>
      <c r="P38" s="400"/>
      <c r="Q38" s="324"/>
      <c r="R38" s="377"/>
      <c r="S38" s="643" t="s">
        <v>167</v>
      </c>
      <c r="T38" s="607"/>
      <c r="W38" s="623"/>
      <c r="X38" s="624"/>
      <c r="Z38" s="623"/>
      <c r="AA38" s="624"/>
    </row>
    <row r="39" spans="2:27" s="608" customFormat="1" ht="18" customHeight="1" x14ac:dyDescent="0.25">
      <c r="B39" s="606"/>
      <c r="C39" s="696"/>
      <c r="D39" s="401"/>
      <c r="E39" s="332"/>
      <c r="F39" s="332"/>
      <c r="G39" s="668" t="s">
        <v>167</v>
      </c>
      <c r="H39" s="667"/>
      <c r="I39" s="696"/>
      <c r="J39" s="401"/>
      <c r="K39" s="324"/>
      <c r="L39" s="377"/>
      <c r="M39" s="668" t="s">
        <v>167</v>
      </c>
      <c r="N39" s="667"/>
      <c r="O39" s="696"/>
      <c r="P39" s="401"/>
      <c r="Q39" s="324"/>
      <c r="R39" s="377"/>
      <c r="S39" s="643" t="s">
        <v>167</v>
      </c>
      <c r="T39" s="607"/>
      <c r="W39" s="623"/>
      <c r="X39" s="624"/>
      <c r="Z39" s="623"/>
      <c r="AA39" s="624"/>
    </row>
    <row r="40" spans="2:27" s="608" customFormat="1" ht="18" customHeight="1" x14ac:dyDescent="0.25">
      <c r="B40" s="606"/>
      <c r="C40" s="696"/>
      <c r="D40" s="402"/>
      <c r="E40" s="332"/>
      <c r="F40" s="332"/>
      <c r="G40" s="668" t="s">
        <v>167</v>
      </c>
      <c r="H40" s="667"/>
      <c r="I40" s="696"/>
      <c r="J40" s="402"/>
      <c r="K40" s="324"/>
      <c r="L40" s="377"/>
      <c r="M40" s="668" t="s">
        <v>167</v>
      </c>
      <c r="N40" s="667"/>
      <c r="O40" s="696"/>
      <c r="P40" s="402"/>
      <c r="Q40" s="324"/>
      <c r="R40" s="377"/>
      <c r="S40" s="643" t="s">
        <v>167</v>
      </c>
      <c r="T40" s="607"/>
      <c r="W40" s="623"/>
      <c r="X40" s="624"/>
      <c r="Z40" s="623"/>
      <c r="AA40" s="624"/>
    </row>
    <row r="41" spans="2:27" s="608" customFormat="1" ht="18" customHeight="1" thickBot="1" x14ac:dyDescent="0.3">
      <c r="B41" s="606"/>
      <c r="C41" s="670" t="s">
        <v>163</v>
      </c>
      <c r="D41" s="671"/>
      <c r="E41" s="672" t="str">
        <f>IF(E14="","",AVERAGE(E38:F40))</f>
        <v/>
      </c>
      <c r="F41" s="672"/>
      <c r="G41" s="673" t="s">
        <v>167</v>
      </c>
      <c r="H41" s="667"/>
      <c r="I41" s="670" t="s">
        <v>163</v>
      </c>
      <c r="J41" s="671"/>
      <c r="K41" s="674" t="str">
        <f>IF(J14="","",AVERAGE(K38:L40))</f>
        <v/>
      </c>
      <c r="L41" s="675"/>
      <c r="M41" s="673" t="s">
        <v>167</v>
      </c>
      <c r="N41" s="667"/>
      <c r="O41" s="670" t="s">
        <v>163</v>
      </c>
      <c r="P41" s="671"/>
      <c r="Q41" s="674" t="str">
        <f>IF(O14="","",AVERAGE(Q38:R40))</f>
        <v/>
      </c>
      <c r="R41" s="675"/>
      <c r="S41" s="676" t="s">
        <v>167</v>
      </c>
      <c r="T41" s="607"/>
      <c r="W41" s="623"/>
      <c r="X41" s="624"/>
      <c r="Z41" s="623"/>
      <c r="AA41" s="624"/>
    </row>
    <row r="42" spans="2:27" s="608" customFormat="1" ht="23.25" customHeight="1" x14ac:dyDescent="0.25">
      <c r="B42" s="606"/>
      <c r="C42" s="677" t="s">
        <v>169</v>
      </c>
      <c r="D42" s="678"/>
      <c r="E42" s="679" t="str">
        <f>IF(E14="","",0.14*AVERAGE(E41,K41))</f>
        <v/>
      </c>
      <c r="F42" s="679"/>
      <c r="G42" s="680"/>
      <c r="H42" s="667"/>
      <c r="I42" s="681" t="s">
        <v>176</v>
      </c>
      <c r="J42" s="681"/>
      <c r="K42" s="681"/>
      <c r="L42" s="681"/>
      <c r="M42" s="681"/>
      <c r="N42" s="667"/>
      <c r="O42" s="677" t="s">
        <v>169</v>
      </c>
      <c r="P42" s="678"/>
      <c r="Q42" s="680" t="str">
        <f>IF(O14="","",0.14*AVERAGE(K41,Q41))</f>
        <v/>
      </c>
      <c r="R42" s="682"/>
      <c r="S42" s="683"/>
      <c r="T42" s="607"/>
      <c r="W42" s="623"/>
      <c r="X42" s="624"/>
      <c r="Z42" s="623"/>
      <c r="AA42" s="624"/>
    </row>
    <row r="43" spans="2:27" s="608" customFormat="1" ht="23.25" customHeight="1" x14ac:dyDescent="0.25">
      <c r="B43" s="606"/>
      <c r="C43" s="684" t="s">
        <v>166</v>
      </c>
      <c r="D43" s="685"/>
      <c r="E43" s="609" t="str">
        <f>IF(E14="","",ABS(E41-K41))</f>
        <v/>
      </c>
      <c r="F43" s="609"/>
      <c r="G43" s="628"/>
      <c r="H43" s="667"/>
      <c r="I43" s="686"/>
      <c r="J43" s="686"/>
      <c r="K43" s="686"/>
      <c r="L43" s="686"/>
      <c r="M43" s="686"/>
      <c r="N43" s="667"/>
      <c r="O43" s="684" t="s">
        <v>166</v>
      </c>
      <c r="P43" s="685"/>
      <c r="Q43" s="628" t="str">
        <f>IF(O14="","",ABS(K41-Q41))</f>
        <v/>
      </c>
      <c r="R43" s="687"/>
      <c r="S43" s="669"/>
      <c r="T43" s="607"/>
      <c r="W43" s="615"/>
      <c r="X43" s="616"/>
      <c r="Z43" s="615"/>
      <c r="AA43" s="616"/>
    </row>
    <row r="44" spans="2:27" s="608" customFormat="1" ht="23.25" customHeight="1" thickBot="1" x14ac:dyDescent="0.3">
      <c r="B44" s="606"/>
      <c r="C44" s="378" t="s">
        <v>151</v>
      </c>
      <c r="D44" s="379"/>
      <c r="E44" s="665" t="str">
        <f>IF(E14="","",IF(E42&lt;E43,"Fail","Pass"))</f>
        <v/>
      </c>
      <c r="F44" s="665"/>
      <c r="G44" s="688"/>
      <c r="H44" s="689"/>
      <c r="I44" s="690"/>
      <c r="J44" s="690"/>
      <c r="K44" s="690"/>
      <c r="L44" s="690"/>
      <c r="M44" s="690"/>
      <c r="N44" s="689"/>
      <c r="O44" s="378" t="s">
        <v>151</v>
      </c>
      <c r="P44" s="379"/>
      <c r="Q44" s="688" t="str">
        <f>IF(O14="","",IF(Q42&lt;Q43,"Fail","Pass"))</f>
        <v/>
      </c>
      <c r="R44" s="691"/>
      <c r="S44" s="671"/>
      <c r="T44" s="607"/>
      <c r="W44" s="618">
        <f>IF(E44="FAIL",0,1)</f>
        <v>1</v>
      </c>
      <c r="X44" s="618"/>
      <c r="Z44" s="618">
        <f>IF(Q44="FAIL",0,1)</f>
        <v>1</v>
      </c>
      <c r="AA44" s="618"/>
    </row>
    <row r="45" spans="2:27" s="608" customFormat="1" ht="6.75" customHeight="1" x14ac:dyDescent="0.25">
      <c r="B45" s="606"/>
      <c r="C45" s="648"/>
      <c r="D45" s="64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607"/>
      <c r="W45" s="618"/>
      <c r="X45" s="618"/>
      <c r="Z45" s="618"/>
      <c r="AA45" s="618"/>
    </row>
    <row r="46" spans="2:27" ht="15" customHeight="1" x14ac:dyDescent="0.2">
      <c r="B46" s="531"/>
      <c r="C46" s="558" t="s">
        <v>55</v>
      </c>
      <c r="D46" s="558"/>
      <c r="E46" s="286"/>
      <c r="F46" s="286"/>
      <c r="G46" s="286"/>
      <c r="H46" s="286"/>
      <c r="I46" s="286"/>
      <c r="J46" s="286"/>
      <c r="K46" s="286"/>
      <c r="L46" s="286"/>
      <c r="M46" s="286"/>
      <c r="N46" s="286"/>
      <c r="O46" s="286"/>
      <c r="P46" s="286"/>
      <c r="Q46" s="286"/>
      <c r="R46" s="286"/>
      <c r="S46" s="286"/>
      <c r="T46" s="532"/>
      <c r="V46" s="608"/>
      <c r="W46" s="618">
        <f>SUM(W31:W33,W44,)</f>
        <v>4</v>
      </c>
      <c r="X46" s="618"/>
      <c r="Z46" s="618">
        <f>SUM(Z31:Z33,Z44,)</f>
        <v>4</v>
      </c>
      <c r="AA46" s="649"/>
    </row>
    <row r="47" spans="2:27" ht="15" customHeight="1" x14ac:dyDescent="0.2">
      <c r="B47" s="531"/>
      <c r="C47" s="559"/>
      <c r="D47" s="559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532"/>
      <c r="V47" s="608"/>
      <c r="W47" s="611"/>
      <c r="X47" s="611"/>
      <c r="Z47" s="611"/>
      <c r="AA47" s="555"/>
    </row>
    <row r="48" spans="2:27" ht="15" customHeight="1" x14ac:dyDescent="0.2">
      <c r="B48" s="531"/>
      <c r="C48" s="559"/>
      <c r="D48" s="559"/>
      <c r="E48" s="249"/>
      <c r="F48" s="249"/>
      <c r="G48" s="249"/>
      <c r="H48" s="249"/>
      <c r="I48" s="249"/>
      <c r="J48" s="249"/>
      <c r="K48" s="249"/>
      <c r="L48" s="249"/>
      <c r="M48" s="249"/>
      <c r="N48" s="249"/>
      <c r="O48" s="249"/>
      <c r="P48" s="249"/>
      <c r="Q48" s="249"/>
      <c r="R48" s="249"/>
      <c r="S48" s="249"/>
      <c r="T48" s="532"/>
      <c r="V48" s="608"/>
      <c r="W48" s="611"/>
      <c r="X48" s="611"/>
      <c r="Z48" s="611"/>
      <c r="AA48" s="555"/>
    </row>
    <row r="49" spans="1:20" ht="15" customHeight="1" x14ac:dyDescent="0.2">
      <c r="B49" s="531"/>
      <c r="C49" s="562"/>
      <c r="D49" s="562"/>
      <c r="E49" s="307"/>
      <c r="F49" s="307"/>
      <c r="G49" s="307"/>
      <c r="H49" s="307"/>
      <c r="I49" s="307"/>
      <c r="J49" s="307"/>
      <c r="K49" s="307"/>
      <c r="L49" s="307"/>
      <c r="M49" s="307"/>
      <c r="N49" s="307"/>
      <c r="O49" s="307"/>
      <c r="P49" s="307"/>
      <c r="Q49" s="307"/>
      <c r="R49" s="307"/>
      <c r="S49" s="307"/>
      <c r="T49" s="532"/>
    </row>
    <row r="50" spans="1:20" ht="6" customHeight="1" x14ac:dyDescent="0.2">
      <c r="B50" s="531"/>
      <c r="C50" s="555"/>
      <c r="D50" s="555"/>
      <c r="E50" s="555"/>
      <c r="F50" s="555"/>
      <c r="G50" s="555"/>
      <c r="H50" s="555"/>
      <c r="I50" s="555"/>
      <c r="J50" s="555"/>
      <c r="K50" s="555"/>
      <c r="L50" s="555"/>
      <c r="M50" s="555"/>
      <c r="N50" s="555"/>
      <c r="O50" s="563"/>
      <c r="P50" s="555"/>
      <c r="Q50" s="555"/>
      <c r="R50" s="555"/>
      <c r="S50" s="555"/>
      <c r="T50" s="532"/>
    </row>
    <row r="51" spans="1:20" ht="15" customHeight="1" thickBot="1" x14ac:dyDescent="0.25">
      <c r="A51" s="564"/>
      <c r="B51" s="565" t="s">
        <v>129</v>
      </c>
      <c r="C51" s="566"/>
      <c r="D51" s="566"/>
      <c r="E51" s="566"/>
      <c r="F51" s="566"/>
      <c r="G51" s="566"/>
      <c r="H51" s="566"/>
      <c r="I51" s="567"/>
      <c r="J51" s="567"/>
      <c r="K51" s="566"/>
      <c r="L51" s="568"/>
      <c r="M51" s="569"/>
      <c r="N51" s="569"/>
      <c r="O51" s="569"/>
      <c r="P51" s="569"/>
      <c r="Q51" s="569"/>
      <c r="R51" s="567"/>
      <c r="S51" s="566"/>
      <c r="T51" s="570"/>
    </row>
    <row r="52" spans="1:20" ht="6" customHeight="1" thickTop="1" x14ac:dyDescent="0.2">
      <c r="D52" s="530"/>
      <c r="O52" s="571"/>
    </row>
    <row r="53" spans="1:20" ht="15.75" customHeight="1" x14ac:dyDescent="0.2"/>
    <row r="54" spans="1:20" ht="15.75" customHeight="1" x14ac:dyDescent="0.2"/>
    <row r="55" spans="1:20" ht="15.75" customHeight="1" x14ac:dyDescent="0.2"/>
    <row r="56" spans="1:20" ht="15.75" customHeight="1" x14ac:dyDescent="0.2"/>
    <row r="57" spans="1:20" ht="15.75" customHeight="1" x14ac:dyDescent="0.2"/>
    <row r="58" spans="1:20" ht="15.75" customHeight="1" x14ac:dyDescent="0.2"/>
    <row r="59" spans="1:20" ht="15.75" customHeight="1" x14ac:dyDescent="0.2"/>
    <row r="60" spans="1:20" ht="15.75" customHeight="1" x14ac:dyDescent="0.2"/>
    <row r="61" spans="1:20" ht="15.75" customHeight="1" x14ac:dyDescent="0.2"/>
    <row r="62" spans="1:20" ht="15.75" customHeight="1" x14ac:dyDescent="0.2"/>
    <row r="63" spans="1:20" ht="15.75" customHeight="1" x14ac:dyDescent="0.2"/>
    <row r="64" spans="1:2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</sheetData>
  <sheetProtection algorithmName="SHA-512" hashValue="Hn4NPFs83wYbi3FZLKjAVyGpCUBxxHnlL7Tzpy+ZCfIhdtJZ1FpoPrCh+GBt7dvcZkwoF4hkpEbNvDHevpfkPw==" saltValue="mTLXr4LIgxZQaB/fIsCE2g==" spinCount="100000" sheet="1" objects="1" scenarios="1" selectLockedCells="1"/>
  <mergeCells count="156">
    <mergeCell ref="H36:H44"/>
    <mergeCell ref="N36:N44"/>
    <mergeCell ref="I36:M36"/>
    <mergeCell ref="I41:J41"/>
    <mergeCell ref="O41:P41"/>
    <mergeCell ref="I38:I40"/>
    <mergeCell ref="Q37:S37"/>
    <mergeCell ref="O38:O40"/>
    <mergeCell ref="D38:D40"/>
    <mergeCell ref="J38:J40"/>
    <mergeCell ref="P38:P40"/>
    <mergeCell ref="F2:O5"/>
    <mergeCell ref="P2:Q3"/>
    <mergeCell ref="R2:T3"/>
    <mergeCell ref="P4:Q5"/>
    <mergeCell ref="R4:T5"/>
    <mergeCell ref="B6:T6"/>
    <mergeCell ref="J32:K32"/>
    <mergeCell ref="L32:M32"/>
    <mergeCell ref="J33:K33"/>
    <mergeCell ref="L33:M33"/>
    <mergeCell ref="P29:Q29"/>
    <mergeCell ref="R29:S29"/>
    <mergeCell ref="N29:O30"/>
    <mergeCell ref="N31:O31"/>
    <mergeCell ref="N32:O32"/>
    <mergeCell ref="N33:O33"/>
    <mergeCell ref="C10:D10"/>
    <mergeCell ref="E10:M10"/>
    <mergeCell ref="N10:P10"/>
    <mergeCell ref="B12:T12"/>
    <mergeCell ref="B19:D19"/>
    <mergeCell ref="E19:I19"/>
    <mergeCell ref="J19:N19"/>
    <mergeCell ref="O19:T19"/>
    <mergeCell ref="B13:D13"/>
    <mergeCell ref="E13:I13"/>
    <mergeCell ref="J13:N13"/>
    <mergeCell ref="O13:T13"/>
    <mergeCell ref="C8:D8"/>
    <mergeCell ref="E8:M8"/>
    <mergeCell ref="N8:O8"/>
    <mergeCell ref="P8:S8"/>
    <mergeCell ref="C9:D9"/>
    <mergeCell ref="E9:G9"/>
    <mergeCell ref="H9:J9"/>
    <mergeCell ref="K9:M9"/>
    <mergeCell ref="N9:P9"/>
    <mergeCell ref="Q9:S9"/>
    <mergeCell ref="B16:D16"/>
    <mergeCell ref="E16:I16"/>
    <mergeCell ref="J16:N16"/>
    <mergeCell ref="O16:T16"/>
    <mergeCell ref="B17:D17"/>
    <mergeCell ref="E17:I17"/>
    <mergeCell ref="J17:N17"/>
    <mergeCell ref="O17:T17"/>
    <mergeCell ref="B14:D14"/>
    <mergeCell ref="E14:I14"/>
    <mergeCell ref="J14:N14"/>
    <mergeCell ref="O14:T14"/>
    <mergeCell ref="B15:D15"/>
    <mergeCell ref="E15:I15"/>
    <mergeCell ref="J15:N15"/>
    <mergeCell ref="O15:T15"/>
    <mergeCell ref="Q24:S24"/>
    <mergeCell ref="B18:D18"/>
    <mergeCell ref="E18:I18"/>
    <mergeCell ref="J18:N18"/>
    <mergeCell ref="O18:T18"/>
    <mergeCell ref="B22:T22"/>
    <mergeCell ref="C24:D24"/>
    <mergeCell ref="E24:H24"/>
    <mergeCell ref="J24:K24"/>
    <mergeCell ref="L24:N24"/>
    <mergeCell ref="O24:P24"/>
    <mergeCell ref="B20:D20"/>
    <mergeCell ref="E20:I20"/>
    <mergeCell ref="J20:N20"/>
    <mergeCell ref="O20:T20"/>
    <mergeCell ref="B21:D21"/>
    <mergeCell ref="E21:I21"/>
    <mergeCell ref="J21:N21"/>
    <mergeCell ref="O21:T21"/>
    <mergeCell ref="X31:X34"/>
    <mergeCell ref="AA31:AA34"/>
    <mergeCell ref="W28:X28"/>
    <mergeCell ref="Z28:AA28"/>
    <mergeCell ref="W29:X30"/>
    <mergeCell ref="Z29:AA30"/>
    <mergeCell ref="B26:I26"/>
    <mergeCell ref="J26:L26"/>
    <mergeCell ref="M26:N26"/>
    <mergeCell ref="O26:Q26"/>
    <mergeCell ref="R26:T26"/>
    <mergeCell ref="C28:S28"/>
    <mergeCell ref="J34:K34"/>
    <mergeCell ref="L34:M34"/>
    <mergeCell ref="H29:I30"/>
    <mergeCell ref="J29:K30"/>
    <mergeCell ref="L29:M30"/>
    <mergeCell ref="C32:D32"/>
    <mergeCell ref="C33:D33"/>
    <mergeCell ref="C34:D34"/>
    <mergeCell ref="E34:G34"/>
    <mergeCell ref="N34:S34"/>
    <mergeCell ref="C29:G30"/>
    <mergeCell ref="E31:G31"/>
    <mergeCell ref="W35:X43"/>
    <mergeCell ref="Z35:AA43"/>
    <mergeCell ref="K38:L38"/>
    <mergeCell ref="K39:L39"/>
    <mergeCell ref="K40:L40"/>
    <mergeCell ref="K41:L41"/>
    <mergeCell ref="C41:D41"/>
    <mergeCell ref="C46:D46"/>
    <mergeCell ref="E46:S46"/>
    <mergeCell ref="C38:C40"/>
    <mergeCell ref="E42:G42"/>
    <mergeCell ref="E43:G43"/>
    <mergeCell ref="E44:G44"/>
    <mergeCell ref="C42:D42"/>
    <mergeCell ref="C43:D43"/>
    <mergeCell ref="C44:D44"/>
    <mergeCell ref="C36:G36"/>
    <mergeCell ref="E37:G37"/>
    <mergeCell ref="E41:F41"/>
    <mergeCell ref="E40:F40"/>
    <mergeCell ref="E38:F38"/>
    <mergeCell ref="E39:F39"/>
    <mergeCell ref="K37:M37"/>
    <mergeCell ref="I42:M44"/>
    <mergeCell ref="E47:S47"/>
    <mergeCell ref="E48:S48"/>
    <mergeCell ref="E49:S49"/>
    <mergeCell ref="C31:D31"/>
    <mergeCell ref="H31:I31"/>
    <mergeCell ref="J31:K31"/>
    <mergeCell ref="L31:M31"/>
    <mergeCell ref="H32:I32"/>
    <mergeCell ref="H33:I33"/>
    <mergeCell ref="H34:I34"/>
    <mergeCell ref="C35:S35"/>
    <mergeCell ref="O36:S36"/>
    <mergeCell ref="Q38:R38"/>
    <mergeCell ref="Q39:R39"/>
    <mergeCell ref="Q40:R40"/>
    <mergeCell ref="Q41:R41"/>
    <mergeCell ref="O42:P42"/>
    <mergeCell ref="O43:P43"/>
    <mergeCell ref="O44:P44"/>
    <mergeCell ref="Q42:S42"/>
    <mergeCell ref="Q43:S43"/>
    <mergeCell ref="Q44:S44"/>
    <mergeCell ref="E32:G32"/>
    <mergeCell ref="E33:G33"/>
  </mergeCells>
  <conditionalFormatting sqref="C38 E38:F40 I38 K38:L40 O38 Q38:R40 R4 P8 E8:E10 K9 Q9:Q10 S10 E14:E18 J14:J18 O14:O18 E24 L24 Q24 H31:H34 J31:J34 L31:L34 D38">
    <cfRule type="cellIs" dxfId="74" priority="31" operator="equal">
      <formula>0</formula>
    </cfRule>
  </conditionalFormatting>
  <conditionalFormatting sqref="R2">
    <cfRule type="cellIs" dxfId="73" priority="30" operator="equal">
      <formula>0</formula>
    </cfRule>
  </conditionalFormatting>
  <conditionalFormatting sqref="E46:E49">
    <cfRule type="cellIs" dxfId="72" priority="29" operator="equal">
      <formula>0</formula>
    </cfRule>
  </conditionalFormatting>
  <conditionalFormatting sqref="J38">
    <cfRule type="cellIs" dxfId="71" priority="5" operator="equal">
      <formula>0</formula>
    </cfRule>
  </conditionalFormatting>
  <conditionalFormatting sqref="P38">
    <cfRule type="cellIs" dxfId="70" priority="4" operator="equal">
      <formula>0</formula>
    </cfRule>
  </conditionalFormatting>
  <conditionalFormatting sqref="E19:E21 J19:J21 O19:O21">
    <cfRule type="cellIs" dxfId="69" priority="3" operator="equal">
      <formula>0</formula>
    </cfRule>
  </conditionalFormatting>
  <conditionalFormatting sqref="M26:M27 R26:R27 E44 Q44 Q31:Q33 S31:S33">
    <cfRule type="cellIs" dxfId="68" priority="32" stopIfTrue="1" operator="equal">
      <formula>"FAIL"</formula>
    </cfRule>
    <cfRule type="cellIs" dxfId="67" priority="33" stopIfTrue="1" operator="equal">
      <formula>"PASS"</formula>
    </cfRule>
  </conditionalFormatting>
  <conditionalFormatting sqref="E31:E34">
    <cfRule type="cellIs" dxfId="66" priority="1" stopIfTrue="1" operator="equal">
      <formula>"Fail"</formula>
    </cfRule>
    <cfRule type="cellIs" dxfId="65" priority="2" stopIfTrue="1" operator="equal">
      <formula>"Pass"</formula>
    </cfRule>
  </conditionalFormatting>
  <printOptions horizontalCentered="1" verticalCentered="1"/>
  <pageMargins left="0.25" right="0.25" top="0.25" bottom="0.25" header="0" footer="0"/>
  <pageSetup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8"/>
  <sheetViews>
    <sheetView showGridLines="0" view="pageBreakPreview" zoomScale="115" zoomScaleNormal="60" zoomScaleSheetLayoutView="115" workbookViewId="0">
      <selection activeCell="H31" sqref="H31:I31"/>
    </sheetView>
  </sheetViews>
  <sheetFormatPr defaultRowHeight="12.75" x14ac:dyDescent="0.2"/>
  <cols>
    <col min="1" max="2" width="1.5" style="530" customWidth="1"/>
    <col min="3" max="3" width="5.125" style="530" customWidth="1"/>
    <col min="4" max="4" width="5.125" style="650" customWidth="1"/>
    <col min="5" max="19" width="5.125" style="530" customWidth="1"/>
    <col min="20" max="21" width="1.5" style="530" customWidth="1"/>
    <col min="22" max="24" width="5.25" style="530" customWidth="1"/>
    <col min="25" max="25" width="6.5" style="530" customWidth="1"/>
    <col min="26" max="35" width="5.25" style="530" customWidth="1"/>
    <col min="36" max="41" width="6.125" style="530" customWidth="1"/>
    <col min="42" max="46" width="5" style="530" customWidth="1"/>
    <col min="47" max="47" width="6" style="530" customWidth="1"/>
    <col min="48" max="115" width="1.5" style="530" customWidth="1"/>
    <col min="116" max="16384" width="9" style="530"/>
  </cols>
  <sheetData>
    <row r="1" spans="2:21" s="587" customFormat="1" ht="9" customHeight="1" thickBot="1" x14ac:dyDescent="0.25"/>
    <row r="2" spans="2:21" s="587" customFormat="1" ht="14.25" customHeight="1" x14ac:dyDescent="0.2">
      <c r="B2" s="588"/>
      <c r="C2" s="589"/>
      <c r="D2" s="589"/>
      <c r="E2" s="589"/>
      <c r="F2" s="491" t="s">
        <v>117</v>
      </c>
      <c r="G2" s="491"/>
      <c r="H2" s="491"/>
      <c r="I2" s="491"/>
      <c r="J2" s="491"/>
      <c r="K2" s="491"/>
      <c r="L2" s="491"/>
      <c r="M2" s="491"/>
      <c r="N2" s="491"/>
      <c r="O2" s="492"/>
      <c r="P2" s="493" t="s">
        <v>106</v>
      </c>
      <c r="Q2" s="494"/>
      <c r="R2" s="351"/>
      <c r="S2" s="351"/>
      <c r="T2" s="352"/>
      <c r="U2" s="590"/>
    </row>
    <row r="3" spans="2:21" s="587" customFormat="1" ht="14.25" customHeight="1" x14ac:dyDescent="0.2">
      <c r="B3" s="591"/>
      <c r="C3" s="592"/>
      <c r="D3" s="592"/>
      <c r="E3" s="592"/>
      <c r="F3" s="498"/>
      <c r="G3" s="498"/>
      <c r="H3" s="498"/>
      <c r="I3" s="498"/>
      <c r="J3" s="498"/>
      <c r="K3" s="498"/>
      <c r="L3" s="498"/>
      <c r="M3" s="498"/>
      <c r="N3" s="498"/>
      <c r="O3" s="499"/>
      <c r="P3" s="500"/>
      <c r="Q3" s="501"/>
      <c r="R3" s="353"/>
      <c r="S3" s="353"/>
      <c r="T3" s="354"/>
      <c r="U3" s="590"/>
    </row>
    <row r="4" spans="2:21" s="587" customFormat="1" ht="14.25" customHeight="1" x14ac:dyDescent="0.2">
      <c r="B4" s="591"/>
      <c r="C4" s="593"/>
      <c r="D4" s="593"/>
      <c r="E4" s="593"/>
      <c r="F4" s="498"/>
      <c r="G4" s="498"/>
      <c r="H4" s="498"/>
      <c r="I4" s="498"/>
      <c r="J4" s="498"/>
      <c r="K4" s="498"/>
      <c r="L4" s="498"/>
      <c r="M4" s="498"/>
      <c r="N4" s="498"/>
      <c r="O4" s="499"/>
      <c r="P4" s="503" t="s">
        <v>105</v>
      </c>
      <c r="Q4" s="504"/>
      <c r="R4" s="355"/>
      <c r="S4" s="355"/>
      <c r="T4" s="356"/>
      <c r="U4" s="590"/>
    </row>
    <row r="5" spans="2:21" s="587" customFormat="1" ht="14.25" customHeight="1" x14ac:dyDescent="0.2">
      <c r="B5" s="594"/>
      <c r="C5" s="595"/>
      <c r="D5" s="595"/>
      <c r="E5" s="595"/>
      <c r="F5" s="507"/>
      <c r="G5" s="507"/>
      <c r="H5" s="507"/>
      <c r="I5" s="507"/>
      <c r="J5" s="507"/>
      <c r="K5" s="507"/>
      <c r="L5" s="507"/>
      <c r="M5" s="507"/>
      <c r="N5" s="507"/>
      <c r="O5" s="508"/>
      <c r="P5" s="509"/>
      <c r="Q5" s="510"/>
      <c r="R5" s="353"/>
      <c r="S5" s="353"/>
      <c r="T5" s="354"/>
      <c r="U5" s="590"/>
    </row>
    <row r="6" spans="2:21" s="587" customFormat="1" ht="19.5" customHeight="1" thickBot="1" x14ac:dyDescent="0.25">
      <c r="B6" s="596" t="s">
        <v>179</v>
      </c>
      <c r="C6" s="597"/>
      <c r="D6" s="597"/>
      <c r="E6" s="597"/>
      <c r="F6" s="597"/>
      <c r="G6" s="597"/>
      <c r="H6" s="597"/>
      <c r="I6" s="597"/>
      <c r="J6" s="597"/>
      <c r="K6" s="597"/>
      <c r="L6" s="597"/>
      <c r="M6" s="597"/>
      <c r="N6" s="597"/>
      <c r="O6" s="597"/>
      <c r="P6" s="597"/>
      <c r="Q6" s="597"/>
      <c r="R6" s="597"/>
      <c r="S6" s="597"/>
      <c r="T6" s="598"/>
      <c r="U6" s="590"/>
    </row>
    <row r="7" spans="2:21" s="587" customFormat="1" ht="4.5" customHeight="1" thickTop="1" x14ac:dyDescent="0.2">
      <c r="B7" s="599"/>
      <c r="C7" s="600"/>
      <c r="D7" s="600"/>
      <c r="E7" s="600"/>
      <c r="F7" s="600"/>
      <c r="G7" s="600"/>
      <c r="H7" s="600"/>
      <c r="I7" s="600"/>
      <c r="J7" s="600"/>
      <c r="K7" s="600"/>
      <c r="L7" s="600"/>
      <c r="M7" s="600"/>
      <c r="N7" s="600"/>
      <c r="O7" s="600"/>
      <c r="P7" s="600"/>
      <c r="Q7" s="600"/>
      <c r="R7" s="600"/>
      <c r="S7" s="600"/>
      <c r="T7" s="601"/>
      <c r="U7" s="590"/>
    </row>
    <row r="8" spans="2:21" s="520" customFormat="1" ht="15.75" customHeight="1" x14ac:dyDescent="0.2">
      <c r="B8" s="517"/>
      <c r="C8" s="283" t="s">
        <v>120</v>
      </c>
      <c r="D8" s="283"/>
      <c r="E8" s="284"/>
      <c r="F8" s="284"/>
      <c r="G8" s="284"/>
      <c r="H8" s="284"/>
      <c r="I8" s="284"/>
      <c r="J8" s="284"/>
      <c r="K8" s="284"/>
      <c r="L8" s="284"/>
      <c r="M8" s="284"/>
      <c r="N8" s="285" t="s">
        <v>5</v>
      </c>
      <c r="O8" s="285"/>
      <c r="P8" s="572"/>
      <c r="Q8" s="572"/>
      <c r="R8" s="572"/>
      <c r="S8" s="572"/>
      <c r="T8" s="518"/>
      <c r="U8" s="602"/>
    </row>
    <row r="9" spans="2:21" s="520" customFormat="1" ht="15.75" customHeight="1" x14ac:dyDescent="0.2">
      <c r="B9" s="517"/>
      <c r="C9" s="283" t="s">
        <v>119</v>
      </c>
      <c r="D9" s="283"/>
      <c r="E9" s="572"/>
      <c r="F9" s="572"/>
      <c r="G9" s="572"/>
      <c r="H9" s="256" t="s">
        <v>118</v>
      </c>
      <c r="I9" s="256"/>
      <c r="J9" s="256"/>
      <c r="K9" s="573"/>
      <c r="L9" s="573"/>
      <c r="M9" s="573"/>
      <c r="N9" s="256" t="s">
        <v>121</v>
      </c>
      <c r="O9" s="256"/>
      <c r="P9" s="256"/>
      <c r="Q9" s="276"/>
      <c r="R9" s="276"/>
      <c r="S9" s="276"/>
      <c r="T9" s="519"/>
    </row>
    <row r="10" spans="2:21" s="520" customFormat="1" ht="15.75" customHeight="1" x14ac:dyDescent="0.2">
      <c r="B10" s="517"/>
      <c r="C10" s="272" t="s">
        <v>1</v>
      </c>
      <c r="D10" s="272"/>
      <c r="E10" s="572"/>
      <c r="F10" s="572"/>
      <c r="G10" s="572"/>
      <c r="H10" s="572"/>
      <c r="I10" s="572"/>
      <c r="J10" s="572"/>
      <c r="K10" s="572"/>
      <c r="L10" s="572"/>
      <c r="M10" s="572"/>
      <c r="N10" s="256" t="s">
        <v>107</v>
      </c>
      <c r="O10" s="256"/>
      <c r="P10" s="256"/>
      <c r="Q10" s="574"/>
      <c r="R10" s="5" t="s">
        <v>108</v>
      </c>
      <c r="S10" s="574"/>
      <c r="T10" s="519"/>
    </row>
    <row r="11" spans="2:21" s="520" customFormat="1" ht="6" customHeight="1" thickBot="1" x14ac:dyDescent="0.25">
      <c r="B11" s="517"/>
      <c r="J11" s="521"/>
      <c r="K11" s="58"/>
      <c r="L11" s="58"/>
      <c r="M11" s="521"/>
      <c r="N11" s="521"/>
      <c r="O11" s="221"/>
      <c r="P11" s="221"/>
      <c r="Q11" s="58"/>
      <c r="R11" s="58"/>
      <c r="S11" s="522"/>
      <c r="T11" s="519"/>
    </row>
    <row r="12" spans="2:21" s="520" customFormat="1" ht="15.75" customHeight="1" thickTop="1" thickBot="1" x14ac:dyDescent="0.25">
      <c r="B12" s="288" t="s">
        <v>110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406"/>
    </row>
    <row r="13" spans="2:21" s="520" customFormat="1" ht="15.75" customHeight="1" thickTop="1" x14ac:dyDescent="0.2">
      <c r="B13" s="523"/>
      <c r="C13" s="524"/>
      <c r="D13" s="524"/>
      <c r="E13" s="273" t="s">
        <v>2</v>
      </c>
      <c r="F13" s="274"/>
      <c r="G13" s="274"/>
      <c r="H13" s="274"/>
      <c r="I13" s="274"/>
      <c r="J13" s="274" t="s">
        <v>3</v>
      </c>
      <c r="K13" s="274"/>
      <c r="L13" s="274"/>
      <c r="M13" s="274"/>
      <c r="N13" s="274"/>
      <c r="O13" s="274" t="s">
        <v>4</v>
      </c>
      <c r="P13" s="274"/>
      <c r="Q13" s="274"/>
      <c r="R13" s="274"/>
      <c r="S13" s="274"/>
      <c r="T13" s="275"/>
    </row>
    <row r="14" spans="2:21" s="520" customFormat="1" ht="15.75" customHeight="1" x14ac:dyDescent="0.2">
      <c r="B14" s="269" t="s">
        <v>109</v>
      </c>
      <c r="C14" s="270"/>
      <c r="D14" s="271"/>
      <c r="E14" s="575"/>
      <c r="F14" s="576"/>
      <c r="G14" s="576"/>
      <c r="H14" s="576"/>
      <c r="I14" s="576"/>
      <c r="J14" s="576"/>
      <c r="K14" s="576"/>
      <c r="L14" s="576"/>
      <c r="M14" s="576"/>
      <c r="N14" s="576"/>
      <c r="O14" s="576"/>
      <c r="P14" s="576"/>
      <c r="Q14" s="576"/>
      <c r="R14" s="576"/>
      <c r="S14" s="576"/>
      <c r="T14" s="577"/>
    </row>
    <row r="15" spans="2:21" s="520" customFormat="1" ht="15.75" customHeight="1" x14ac:dyDescent="0.2">
      <c r="B15" s="269" t="s">
        <v>111</v>
      </c>
      <c r="C15" s="270"/>
      <c r="D15" s="271"/>
      <c r="E15" s="578"/>
      <c r="F15" s="579"/>
      <c r="G15" s="579"/>
      <c r="H15" s="579"/>
      <c r="I15" s="580"/>
      <c r="J15" s="581"/>
      <c r="K15" s="579"/>
      <c r="L15" s="579"/>
      <c r="M15" s="579"/>
      <c r="N15" s="580"/>
      <c r="O15" s="581"/>
      <c r="P15" s="579"/>
      <c r="Q15" s="579"/>
      <c r="R15" s="579"/>
      <c r="S15" s="579"/>
      <c r="T15" s="582"/>
    </row>
    <row r="16" spans="2:21" s="520" customFormat="1" ht="15.75" customHeight="1" x14ac:dyDescent="0.2">
      <c r="B16" s="269" t="s">
        <v>170</v>
      </c>
      <c r="C16" s="270"/>
      <c r="D16" s="271"/>
      <c r="E16" s="575"/>
      <c r="F16" s="576"/>
      <c r="G16" s="576"/>
      <c r="H16" s="576"/>
      <c r="I16" s="576"/>
      <c r="J16" s="576"/>
      <c r="K16" s="576"/>
      <c r="L16" s="576"/>
      <c r="M16" s="576"/>
      <c r="N16" s="576"/>
      <c r="O16" s="576"/>
      <c r="P16" s="576"/>
      <c r="Q16" s="576"/>
      <c r="R16" s="576"/>
      <c r="S16" s="576"/>
      <c r="T16" s="577"/>
    </row>
    <row r="17" spans="2:27" s="520" customFormat="1" ht="15.75" customHeight="1" x14ac:dyDescent="0.2">
      <c r="B17" s="269" t="s">
        <v>101</v>
      </c>
      <c r="C17" s="270"/>
      <c r="D17" s="271"/>
      <c r="E17" s="575"/>
      <c r="F17" s="576"/>
      <c r="G17" s="576"/>
      <c r="H17" s="576"/>
      <c r="I17" s="576"/>
      <c r="J17" s="576"/>
      <c r="K17" s="576"/>
      <c r="L17" s="576"/>
      <c r="M17" s="576"/>
      <c r="N17" s="576"/>
      <c r="O17" s="576"/>
      <c r="P17" s="576"/>
      <c r="Q17" s="576"/>
      <c r="R17" s="576"/>
      <c r="S17" s="576"/>
      <c r="T17" s="577"/>
    </row>
    <row r="18" spans="2:27" s="520" customFormat="1" ht="15.75" customHeight="1" x14ac:dyDescent="0.2">
      <c r="B18" s="395" t="s">
        <v>102</v>
      </c>
      <c r="C18" s="396"/>
      <c r="D18" s="397"/>
      <c r="E18" s="692"/>
      <c r="F18" s="693"/>
      <c r="G18" s="693"/>
      <c r="H18" s="693"/>
      <c r="I18" s="693"/>
      <c r="J18" s="693"/>
      <c r="K18" s="693"/>
      <c r="L18" s="693"/>
      <c r="M18" s="693"/>
      <c r="N18" s="693"/>
      <c r="O18" s="693"/>
      <c r="P18" s="693"/>
      <c r="Q18" s="693"/>
      <c r="R18" s="693"/>
      <c r="S18" s="693"/>
      <c r="T18" s="694"/>
    </row>
    <row r="19" spans="2:27" s="520" customFormat="1" ht="15.75" customHeight="1" x14ac:dyDescent="0.2">
      <c r="B19" s="269" t="s">
        <v>171</v>
      </c>
      <c r="C19" s="270"/>
      <c r="D19" s="271"/>
      <c r="E19" s="575"/>
      <c r="F19" s="576"/>
      <c r="G19" s="576"/>
      <c r="H19" s="576"/>
      <c r="I19" s="576"/>
      <c r="J19" s="576"/>
      <c r="K19" s="576"/>
      <c r="L19" s="576"/>
      <c r="M19" s="576"/>
      <c r="N19" s="576"/>
      <c r="O19" s="576"/>
      <c r="P19" s="576"/>
      <c r="Q19" s="576"/>
      <c r="R19" s="576"/>
      <c r="S19" s="576"/>
      <c r="T19" s="577"/>
    </row>
    <row r="20" spans="2:27" s="520" customFormat="1" ht="15.75" customHeight="1" x14ac:dyDescent="0.2">
      <c r="B20" s="269" t="s">
        <v>101</v>
      </c>
      <c r="C20" s="270"/>
      <c r="D20" s="271"/>
      <c r="E20" s="575"/>
      <c r="F20" s="576"/>
      <c r="G20" s="576"/>
      <c r="H20" s="576"/>
      <c r="I20" s="576"/>
      <c r="J20" s="576"/>
      <c r="K20" s="576"/>
      <c r="L20" s="576"/>
      <c r="M20" s="576"/>
      <c r="N20" s="576"/>
      <c r="O20" s="576"/>
      <c r="P20" s="576"/>
      <c r="Q20" s="576"/>
      <c r="R20" s="576"/>
      <c r="S20" s="576"/>
      <c r="T20" s="577"/>
    </row>
    <row r="21" spans="2:27" s="520" customFormat="1" ht="15.75" customHeight="1" thickBot="1" x14ac:dyDescent="0.25">
      <c r="B21" s="252" t="s">
        <v>102</v>
      </c>
      <c r="C21" s="253"/>
      <c r="D21" s="254"/>
      <c r="E21" s="583"/>
      <c r="F21" s="584"/>
      <c r="G21" s="584"/>
      <c r="H21" s="584"/>
      <c r="I21" s="584"/>
      <c r="J21" s="584"/>
      <c r="K21" s="584"/>
      <c r="L21" s="584"/>
      <c r="M21" s="584"/>
      <c r="N21" s="584"/>
      <c r="O21" s="584"/>
      <c r="P21" s="584"/>
      <c r="Q21" s="584"/>
      <c r="R21" s="584"/>
      <c r="S21" s="584"/>
      <c r="T21" s="585"/>
    </row>
    <row r="22" spans="2:27" s="520" customFormat="1" ht="15.75" customHeight="1" thickTop="1" thickBot="1" x14ac:dyDescent="0.25">
      <c r="B22" s="288" t="s">
        <v>136</v>
      </c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  <c r="N22" s="289"/>
      <c r="O22" s="289"/>
      <c r="P22" s="289"/>
      <c r="Q22" s="289"/>
      <c r="R22" s="289"/>
      <c r="S22" s="289"/>
      <c r="T22" s="406"/>
    </row>
    <row r="23" spans="2:27" s="520" customFormat="1" ht="6" customHeight="1" thickTop="1" x14ac:dyDescent="0.2">
      <c r="B23" s="11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112"/>
    </row>
    <row r="24" spans="2:27" s="520" customFormat="1" ht="15.75" customHeight="1" x14ac:dyDescent="0.2">
      <c r="B24" s="110"/>
      <c r="C24" s="338" t="s">
        <v>138</v>
      </c>
      <c r="D24" s="338"/>
      <c r="E24" s="359"/>
      <c r="F24" s="359"/>
      <c r="G24" s="359"/>
      <c r="H24" s="359"/>
      <c r="J24" s="338" t="s">
        <v>137</v>
      </c>
      <c r="K24" s="338"/>
      <c r="L24" s="360"/>
      <c r="M24" s="360"/>
      <c r="N24" s="360"/>
      <c r="O24" s="603" t="s">
        <v>139</v>
      </c>
      <c r="P24" s="603"/>
      <c r="Q24" s="360"/>
      <c r="R24" s="360"/>
      <c r="S24" s="360"/>
      <c r="T24" s="112"/>
    </row>
    <row r="25" spans="2:27" s="520" customFormat="1" ht="6" customHeight="1" thickBot="1" x14ac:dyDescent="0.25">
      <c r="B25" s="517"/>
      <c r="C25" s="219"/>
      <c r="D25" s="219"/>
      <c r="E25" s="219"/>
      <c r="F25" s="604"/>
      <c r="G25" s="604"/>
      <c r="H25" s="604"/>
      <c r="I25" s="226"/>
      <c r="J25" s="226"/>
      <c r="K25" s="226"/>
      <c r="L25" s="220"/>
      <c r="M25" s="220"/>
      <c r="N25" s="220"/>
      <c r="O25" s="226"/>
      <c r="P25" s="226"/>
      <c r="Q25" s="220"/>
      <c r="R25" s="220"/>
      <c r="S25" s="220"/>
      <c r="T25" s="525"/>
    </row>
    <row r="26" spans="2:27" s="605" customFormat="1" ht="15.75" customHeight="1" thickTop="1" thickBot="1" x14ac:dyDescent="0.3">
      <c r="B26" s="288" t="s">
        <v>135</v>
      </c>
      <c r="C26" s="289"/>
      <c r="D26" s="289"/>
      <c r="E26" s="289"/>
      <c r="F26" s="289"/>
      <c r="G26" s="289"/>
      <c r="H26" s="289"/>
      <c r="I26" s="289"/>
      <c r="J26" s="290" t="s">
        <v>36</v>
      </c>
      <c r="K26" s="258"/>
      <c r="L26" s="258"/>
      <c r="M26" s="258" t="str">
        <f>+IF(E14="","",IF(W46&lt;4,"FAIL","PASS"))</f>
        <v/>
      </c>
      <c r="N26" s="260"/>
      <c r="O26" s="358" t="s">
        <v>35</v>
      </c>
      <c r="P26" s="327"/>
      <c r="Q26" s="327"/>
      <c r="R26" s="258" t="str">
        <f>+IF(O14="","",IF(Z46&lt;4,"FAIL","PASS"))</f>
        <v/>
      </c>
      <c r="S26" s="258"/>
      <c r="T26" s="259"/>
    </row>
    <row r="27" spans="2:27" s="605" customFormat="1" ht="6" customHeight="1" thickTop="1" thickBot="1" x14ac:dyDescent="0.3">
      <c r="B27" s="55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86"/>
      <c r="P27" s="86"/>
      <c r="Q27" s="86"/>
      <c r="R27" s="56"/>
      <c r="S27" s="56"/>
      <c r="T27" s="57"/>
    </row>
    <row r="28" spans="2:27" s="608" customFormat="1" ht="15.75" customHeight="1" thickBot="1" x14ac:dyDescent="0.3">
      <c r="B28" s="606"/>
      <c r="C28" s="361" t="s">
        <v>249</v>
      </c>
      <c r="D28" s="362"/>
      <c r="E28" s="362"/>
      <c r="F28" s="362"/>
      <c r="G28" s="362"/>
      <c r="H28" s="362"/>
      <c r="I28" s="362"/>
      <c r="J28" s="362"/>
      <c r="K28" s="362"/>
      <c r="L28" s="362"/>
      <c r="M28" s="362"/>
      <c r="N28" s="362"/>
      <c r="O28" s="362"/>
      <c r="P28" s="362"/>
      <c r="Q28" s="362"/>
      <c r="R28" s="362"/>
      <c r="S28" s="363"/>
      <c r="T28" s="607"/>
      <c r="W28" s="609" t="s">
        <v>152</v>
      </c>
      <c r="X28" s="609"/>
      <c r="Z28" s="609" t="s">
        <v>153</v>
      </c>
      <c r="AA28" s="609"/>
    </row>
    <row r="29" spans="2:27" s="608" customFormat="1" ht="15" customHeight="1" thickTop="1" x14ac:dyDescent="0.25">
      <c r="B29" s="606"/>
      <c r="C29" s="391" t="s">
        <v>159</v>
      </c>
      <c r="D29" s="392"/>
      <c r="E29" s="392"/>
      <c r="F29" s="392"/>
      <c r="G29" s="392"/>
      <c r="H29" s="333" t="s">
        <v>156</v>
      </c>
      <c r="I29" s="333"/>
      <c r="J29" s="333" t="s">
        <v>157</v>
      </c>
      <c r="K29" s="333"/>
      <c r="L29" s="357" t="s">
        <v>158</v>
      </c>
      <c r="M29" s="357"/>
      <c r="N29" s="329" t="s">
        <v>160</v>
      </c>
      <c r="O29" s="329"/>
      <c r="P29" s="347" t="s">
        <v>172</v>
      </c>
      <c r="Q29" s="347"/>
      <c r="R29" s="347" t="s">
        <v>173</v>
      </c>
      <c r="S29" s="663"/>
      <c r="T29" s="607"/>
      <c r="U29" s="611"/>
      <c r="W29" s="612" t="s">
        <v>175</v>
      </c>
      <c r="X29" s="613"/>
      <c r="Z29" s="612" t="s">
        <v>175</v>
      </c>
      <c r="AA29" s="613"/>
    </row>
    <row r="30" spans="2:27" s="608" customFormat="1" ht="24" customHeight="1" x14ac:dyDescent="0.25">
      <c r="B30" s="606"/>
      <c r="C30" s="393"/>
      <c r="D30" s="394"/>
      <c r="E30" s="394"/>
      <c r="F30" s="394"/>
      <c r="G30" s="394"/>
      <c r="H30" s="337"/>
      <c r="I30" s="337"/>
      <c r="J30" s="337"/>
      <c r="K30" s="337"/>
      <c r="L30" s="385"/>
      <c r="M30" s="385"/>
      <c r="N30" s="398"/>
      <c r="O30" s="398"/>
      <c r="P30" s="235" t="s">
        <v>10</v>
      </c>
      <c r="Q30" s="235" t="s">
        <v>151</v>
      </c>
      <c r="R30" s="235" t="s">
        <v>10</v>
      </c>
      <c r="S30" s="246" t="s">
        <v>151</v>
      </c>
      <c r="T30" s="607"/>
      <c r="U30" s="611"/>
      <c r="W30" s="615"/>
      <c r="X30" s="616"/>
      <c r="Z30" s="615"/>
      <c r="AA30" s="616"/>
    </row>
    <row r="31" spans="2:27" s="608" customFormat="1" ht="18" customHeight="1" x14ac:dyDescent="0.25">
      <c r="B31" s="606"/>
      <c r="C31" s="642" t="s">
        <v>161</v>
      </c>
      <c r="D31" s="383"/>
      <c r="E31" s="337" t="s">
        <v>245</v>
      </c>
      <c r="F31" s="337"/>
      <c r="G31" s="337"/>
      <c r="H31" s="372"/>
      <c r="I31" s="372"/>
      <c r="J31" s="372"/>
      <c r="K31" s="372"/>
      <c r="L31" s="372"/>
      <c r="M31" s="372"/>
      <c r="N31" s="385">
        <v>2.31</v>
      </c>
      <c r="O31" s="385"/>
      <c r="P31" s="100" t="str">
        <f>IF(H31="","",(ABS(H31-J31)))</f>
        <v/>
      </c>
      <c r="Q31" s="618" t="str">
        <f>IF(H31="","",(IF(N31&lt;P31,"Fail","Pass")))</f>
        <v/>
      </c>
      <c r="R31" s="100" t="str">
        <f>IF(L31="","",(ABS(J31-L31)))</f>
        <v/>
      </c>
      <c r="S31" s="643" t="str">
        <f>IF(L31="","",(IF(N31&lt;R31,"Fail","Pass")))</f>
        <v/>
      </c>
      <c r="T31" s="607"/>
      <c r="U31" s="611"/>
      <c r="W31" s="618">
        <f>IF(Q31="FAIL",0,1)</f>
        <v>1</v>
      </c>
      <c r="X31" s="619"/>
      <c r="Z31" s="618">
        <f>IF(T31="FAIL",0,1)</f>
        <v>1</v>
      </c>
      <c r="AA31" s="619"/>
    </row>
    <row r="32" spans="2:27" s="608" customFormat="1" ht="18" customHeight="1" x14ac:dyDescent="0.25">
      <c r="B32" s="606"/>
      <c r="C32" s="642" t="s">
        <v>58</v>
      </c>
      <c r="D32" s="383"/>
      <c r="E32" s="337" t="s">
        <v>246</v>
      </c>
      <c r="F32" s="337"/>
      <c r="G32" s="337"/>
      <c r="H32" s="372"/>
      <c r="I32" s="372"/>
      <c r="J32" s="372"/>
      <c r="K32" s="372"/>
      <c r="L32" s="372"/>
      <c r="M32" s="372"/>
      <c r="N32" s="385">
        <v>1.5</v>
      </c>
      <c r="O32" s="385"/>
      <c r="P32" s="100" t="str">
        <f>IF(H32="","",(ABS(H32-J32)))</f>
        <v/>
      </c>
      <c r="Q32" s="618" t="str">
        <f>IF(H32="","",(IF(N32&lt;P32,"Fail","Pass")))</f>
        <v/>
      </c>
      <c r="R32" s="100" t="str">
        <f>IF(L32="","",(ABS(J32-L32)))</f>
        <v/>
      </c>
      <c r="S32" s="643" t="str">
        <f>IF(L32="","",(IF(N32&lt;R32,"Fail","Pass")))</f>
        <v/>
      </c>
      <c r="T32" s="607"/>
      <c r="U32" s="611"/>
      <c r="W32" s="618">
        <f>IF(Q32="FAIL",0,1)</f>
        <v>1</v>
      </c>
      <c r="X32" s="620"/>
      <c r="Z32" s="618">
        <f>IF(T32="FAIL",0,1)</f>
        <v>1</v>
      </c>
      <c r="AA32" s="620"/>
    </row>
    <row r="33" spans="2:27" s="608" customFormat="1" ht="18" customHeight="1" x14ac:dyDescent="0.25">
      <c r="B33" s="606"/>
      <c r="C33" s="642" t="s">
        <v>162</v>
      </c>
      <c r="D33" s="383"/>
      <c r="E33" s="337" t="s">
        <v>247</v>
      </c>
      <c r="F33" s="337"/>
      <c r="G33" s="337"/>
      <c r="H33" s="372"/>
      <c r="I33" s="372"/>
      <c r="J33" s="372"/>
      <c r="K33" s="372"/>
      <c r="L33" s="372"/>
      <c r="M33" s="372"/>
      <c r="N33" s="385">
        <v>0.8</v>
      </c>
      <c r="O33" s="385"/>
      <c r="P33" s="100" t="str">
        <f>IF(H33="","",(ABS(H33-J33)))</f>
        <v/>
      </c>
      <c r="Q33" s="618" t="str">
        <f>IF(H33="","",(IF(N33&lt;P33,"Fail","Pass")))</f>
        <v/>
      </c>
      <c r="R33" s="100" t="str">
        <f>IF(L33="","",(ABS(J33-L33)))</f>
        <v/>
      </c>
      <c r="S33" s="643" t="str">
        <f>IF(L33="","",(IF(N33&lt;R33,"Fail","Pass")))</f>
        <v/>
      </c>
      <c r="T33" s="607"/>
      <c r="U33" s="611"/>
      <c r="W33" s="618">
        <f>IF(Q33="FAIL",0,1)</f>
        <v>1</v>
      </c>
      <c r="X33" s="620"/>
      <c r="Z33" s="618">
        <f>IF(T33="FAIL",0,1)</f>
        <v>1</v>
      </c>
      <c r="AA33" s="620"/>
    </row>
    <row r="34" spans="2:27" s="608" customFormat="1" ht="18" customHeight="1" thickBot="1" x14ac:dyDescent="0.3">
      <c r="B34" s="606"/>
      <c r="C34" s="664" t="s">
        <v>59</v>
      </c>
      <c r="D34" s="688"/>
      <c r="E34" s="387" t="s">
        <v>248</v>
      </c>
      <c r="F34" s="387"/>
      <c r="G34" s="387"/>
      <c r="H34" s="373"/>
      <c r="I34" s="373"/>
      <c r="J34" s="373"/>
      <c r="K34" s="373"/>
      <c r="L34" s="373"/>
      <c r="M34" s="373"/>
      <c r="N34" s="388" t="s">
        <v>57</v>
      </c>
      <c r="O34" s="389"/>
      <c r="P34" s="389"/>
      <c r="Q34" s="389"/>
      <c r="R34" s="389"/>
      <c r="S34" s="390"/>
      <c r="T34" s="607"/>
      <c r="U34" s="611"/>
      <c r="W34" s="618"/>
      <c r="X34" s="620"/>
      <c r="Z34" s="618"/>
      <c r="AA34" s="620"/>
    </row>
    <row r="35" spans="2:27" s="608" customFormat="1" ht="15.75" customHeight="1" thickBot="1" x14ac:dyDescent="0.3">
      <c r="B35" s="606"/>
      <c r="C35" s="361" t="s">
        <v>250</v>
      </c>
      <c r="D35" s="362"/>
      <c r="E35" s="362"/>
      <c r="F35" s="362"/>
      <c r="G35" s="362"/>
      <c r="H35" s="362"/>
      <c r="I35" s="362"/>
      <c r="J35" s="362"/>
      <c r="K35" s="362"/>
      <c r="L35" s="362"/>
      <c r="M35" s="362"/>
      <c r="N35" s="362"/>
      <c r="O35" s="362"/>
      <c r="P35" s="362"/>
      <c r="Q35" s="362"/>
      <c r="R35" s="362"/>
      <c r="S35" s="363"/>
      <c r="T35" s="83"/>
      <c r="W35" s="612" t="s">
        <v>155</v>
      </c>
      <c r="X35" s="613"/>
      <c r="Z35" s="612" t="s">
        <v>155</v>
      </c>
      <c r="AA35" s="613"/>
    </row>
    <row r="36" spans="2:27" s="608" customFormat="1" ht="15.75" customHeight="1" thickTop="1" x14ac:dyDescent="0.25">
      <c r="B36" s="606"/>
      <c r="C36" s="380" t="s">
        <v>6</v>
      </c>
      <c r="D36" s="333"/>
      <c r="E36" s="333"/>
      <c r="F36" s="333"/>
      <c r="G36" s="381"/>
      <c r="H36" s="666"/>
      <c r="I36" s="375" t="s">
        <v>7</v>
      </c>
      <c r="J36" s="375"/>
      <c r="K36" s="375"/>
      <c r="L36" s="375"/>
      <c r="M36" s="375"/>
      <c r="N36" s="666"/>
      <c r="O36" s="374" t="s">
        <v>8</v>
      </c>
      <c r="P36" s="375"/>
      <c r="Q36" s="375"/>
      <c r="R36" s="375"/>
      <c r="S36" s="376"/>
      <c r="T36" s="607"/>
      <c r="W36" s="623"/>
      <c r="X36" s="624"/>
      <c r="Z36" s="623"/>
      <c r="AA36" s="624"/>
    </row>
    <row r="37" spans="2:27" s="608" customFormat="1" ht="24" customHeight="1" x14ac:dyDescent="0.25">
      <c r="B37" s="606"/>
      <c r="C37" s="239" t="s">
        <v>164</v>
      </c>
      <c r="D37" s="230" t="s">
        <v>56</v>
      </c>
      <c r="E37" s="382" t="s">
        <v>168</v>
      </c>
      <c r="F37" s="382"/>
      <c r="G37" s="383"/>
      <c r="H37" s="667"/>
      <c r="I37" s="99" t="s">
        <v>164</v>
      </c>
      <c r="J37" s="230" t="s">
        <v>56</v>
      </c>
      <c r="K37" s="383" t="s">
        <v>168</v>
      </c>
      <c r="L37" s="384"/>
      <c r="M37" s="384"/>
      <c r="N37" s="667"/>
      <c r="O37" s="239" t="s">
        <v>164</v>
      </c>
      <c r="P37" s="230" t="s">
        <v>56</v>
      </c>
      <c r="Q37" s="383" t="s">
        <v>168</v>
      </c>
      <c r="R37" s="384"/>
      <c r="S37" s="399"/>
      <c r="T37" s="607"/>
      <c r="W37" s="623"/>
      <c r="X37" s="624"/>
      <c r="Z37" s="623"/>
      <c r="AA37" s="624"/>
    </row>
    <row r="38" spans="2:27" s="608" customFormat="1" ht="18" customHeight="1" x14ac:dyDescent="0.25">
      <c r="B38" s="606"/>
      <c r="C38" s="695"/>
      <c r="D38" s="400"/>
      <c r="E38" s="332"/>
      <c r="F38" s="332"/>
      <c r="G38" s="668" t="s">
        <v>167</v>
      </c>
      <c r="H38" s="667"/>
      <c r="I38" s="695"/>
      <c r="J38" s="400"/>
      <c r="K38" s="324"/>
      <c r="L38" s="377"/>
      <c r="M38" s="668" t="s">
        <v>167</v>
      </c>
      <c r="N38" s="667"/>
      <c r="O38" s="695"/>
      <c r="P38" s="400"/>
      <c r="Q38" s="324"/>
      <c r="R38" s="377"/>
      <c r="S38" s="643" t="s">
        <v>167</v>
      </c>
      <c r="T38" s="607"/>
      <c r="W38" s="623"/>
      <c r="X38" s="624"/>
      <c r="Z38" s="623"/>
      <c r="AA38" s="624"/>
    </row>
    <row r="39" spans="2:27" s="608" customFormat="1" ht="18" customHeight="1" x14ac:dyDescent="0.25">
      <c r="B39" s="606"/>
      <c r="C39" s="696"/>
      <c r="D39" s="401"/>
      <c r="E39" s="332"/>
      <c r="F39" s="332"/>
      <c r="G39" s="668" t="s">
        <v>167</v>
      </c>
      <c r="H39" s="667"/>
      <c r="I39" s="696"/>
      <c r="J39" s="401"/>
      <c r="K39" s="324"/>
      <c r="L39" s="377"/>
      <c r="M39" s="668" t="s">
        <v>167</v>
      </c>
      <c r="N39" s="667"/>
      <c r="O39" s="696"/>
      <c r="P39" s="401"/>
      <c r="Q39" s="324"/>
      <c r="R39" s="377"/>
      <c r="S39" s="643" t="s">
        <v>167</v>
      </c>
      <c r="T39" s="607"/>
      <c r="W39" s="623"/>
      <c r="X39" s="624"/>
      <c r="Z39" s="623"/>
      <c r="AA39" s="624"/>
    </row>
    <row r="40" spans="2:27" s="608" customFormat="1" ht="18" customHeight="1" x14ac:dyDescent="0.25">
      <c r="B40" s="606"/>
      <c r="C40" s="696"/>
      <c r="D40" s="402"/>
      <c r="E40" s="332"/>
      <c r="F40" s="332"/>
      <c r="G40" s="668" t="s">
        <v>167</v>
      </c>
      <c r="H40" s="667"/>
      <c r="I40" s="696"/>
      <c r="J40" s="402"/>
      <c r="K40" s="324"/>
      <c r="L40" s="377"/>
      <c r="M40" s="668" t="s">
        <v>167</v>
      </c>
      <c r="N40" s="667"/>
      <c r="O40" s="696"/>
      <c r="P40" s="402"/>
      <c r="Q40" s="324"/>
      <c r="R40" s="377"/>
      <c r="S40" s="643" t="s">
        <v>167</v>
      </c>
      <c r="T40" s="607"/>
      <c r="W40" s="623"/>
      <c r="X40" s="624"/>
      <c r="Z40" s="623"/>
      <c r="AA40" s="624"/>
    </row>
    <row r="41" spans="2:27" s="608" customFormat="1" ht="18" customHeight="1" thickBot="1" x14ac:dyDescent="0.3">
      <c r="B41" s="606"/>
      <c r="C41" s="670" t="s">
        <v>163</v>
      </c>
      <c r="D41" s="671"/>
      <c r="E41" s="672" t="str">
        <f>IF(E14="","",AVERAGE(E38:F40))</f>
        <v/>
      </c>
      <c r="F41" s="672"/>
      <c r="G41" s="673" t="s">
        <v>167</v>
      </c>
      <c r="H41" s="667"/>
      <c r="I41" s="670" t="s">
        <v>163</v>
      </c>
      <c r="J41" s="671"/>
      <c r="K41" s="674" t="str">
        <f>IF(J14="","",AVERAGE(K38:L40))</f>
        <v/>
      </c>
      <c r="L41" s="675"/>
      <c r="M41" s="673" t="s">
        <v>167</v>
      </c>
      <c r="N41" s="667"/>
      <c r="O41" s="670" t="s">
        <v>163</v>
      </c>
      <c r="P41" s="671"/>
      <c r="Q41" s="674" t="str">
        <f>IF(O14="","",AVERAGE(Q38:R40))</f>
        <v/>
      </c>
      <c r="R41" s="675"/>
      <c r="S41" s="676" t="s">
        <v>167</v>
      </c>
      <c r="T41" s="607"/>
      <c r="W41" s="623"/>
      <c r="X41" s="624"/>
      <c r="Z41" s="623"/>
      <c r="AA41" s="624"/>
    </row>
    <row r="42" spans="2:27" s="608" customFormat="1" ht="23.25" customHeight="1" x14ac:dyDescent="0.25">
      <c r="B42" s="606"/>
      <c r="C42" s="677" t="s">
        <v>177</v>
      </c>
      <c r="D42" s="678"/>
      <c r="E42" s="679" t="str">
        <f>IF(E14="","",0.19*AVERAGE(E41,K41))</f>
        <v/>
      </c>
      <c r="F42" s="679"/>
      <c r="G42" s="680"/>
      <c r="H42" s="667"/>
      <c r="I42" s="681" t="s">
        <v>178</v>
      </c>
      <c r="J42" s="681"/>
      <c r="K42" s="681"/>
      <c r="L42" s="681"/>
      <c r="M42" s="681"/>
      <c r="N42" s="667"/>
      <c r="O42" s="677" t="s">
        <v>177</v>
      </c>
      <c r="P42" s="678"/>
      <c r="Q42" s="680" t="str">
        <f>IF(O14="","",0.19*AVERAGE(K41,Q41))</f>
        <v/>
      </c>
      <c r="R42" s="682"/>
      <c r="S42" s="683"/>
      <c r="T42" s="607"/>
      <c r="W42" s="623"/>
      <c r="X42" s="624"/>
      <c r="Z42" s="623"/>
      <c r="AA42" s="624"/>
    </row>
    <row r="43" spans="2:27" s="608" customFormat="1" ht="23.25" customHeight="1" x14ac:dyDescent="0.25">
      <c r="B43" s="606"/>
      <c r="C43" s="684" t="s">
        <v>166</v>
      </c>
      <c r="D43" s="685"/>
      <c r="E43" s="609" t="str">
        <f>IF(E14="","",ABS(E41-K41))</f>
        <v/>
      </c>
      <c r="F43" s="609"/>
      <c r="G43" s="628"/>
      <c r="H43" s="667"/>
      <c r="I43" s="686"/>
      <c r="J43" s="686"/>
      <c r="K43" s="686"/>
      <c r="L43" s="686"/>
      <c r="M43" s="686"/>
      <c r="N43" s="667"/>
      <c r="O43" s="684" t="s">
        <v>166</v>
      </c>
      <c r="P43" s="685"/>
      <c r="Q43" s="628" t="str">
        <f>IF(O14="","",ABS(K41-Q41))</f>
        <v/>
      </c>
      <c r="R43" s="687"/>
      <c r="S43" s="669"/>
      <c r="T43" s="607"/>
      <c r="W43" s="615"/>
      <c r="X43" s="616"/>
      <c r="Z43" s="615"/>
      <c r="AA43" s="616"/>
    </row>
    <row r="44" spans="2:27" s="608" customFormat="1" ht="23.25" customHeight="1" thickBot="1" x14ac:dyDescent="0.3">
      <c r="B44" s="606"/>
      <c r="C44" s="378" t="s">
        <v>151</v>
      </c>
      <c r="D44" s="379"/>
      <c r="E44" s="665" t="str">
        <f>IF(E14="","",IF(E42&lt;E43,"Fail","Pass"))</f>
        <v/>
      </c>
      <c r="F44" s="665"/>
      <c r="G44" s="688"/>
      <c r="H44" s="689"/>
      <c r="I44" s="690"/>
      <c r="J44" s="690"/>
      <c r="K44" s="690"/>
      <c r="L44" s="690"/>
      <c r="M44" s="690"/>
      <c r="N44" s="689"/>
      <c r="O44" s="378" t="s">
        <v>151</v>
      </c>
      <c r="P44" s="379"/>
      <c r="Q44" s="688" t="str">
        <f>IF(O14="","",IF(Q42&lt;Q43,"Fail","Pass"))</f>
        <v/>
      </c>
      <c r="R44" s="691"/>
      <c r="S44" s="671"/>
      <c r="T44" s="607"/>
      <c r="W44" s="618">
        <f>IF(E44="FAIL",0,1)</f>
        <v>1</v>
      </c>
      <c r="X44" s="618"/>
      <c r="Z44" s="618">
        <f>IF(Q44="FAIL",0,1)</f>
        <v>1</v>
      </c>
      <c r="AA44" s="618"/>
    </row>
    <row r="45" spans="2:27" s="608" customFormat="1" ht="6.75" customHeight="1" x14ac:dyDescent="0.25">
      <c r="B45" s="606"/>
      <c r="C45" s="648"/>
      <c r="D45" s="64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607"/>
      <c r="W45" s="618"/>
      <c r="X45" s="618"/>
      <c r="Z45" s="618"/>
      <c r="AA45" s="618"/>
    </row>
    <row r="46" spans="2:27" ht="15" customHeight="1" x14ac:dyDescent="0.2">
      <c r="B46" s="531"/>
      <c r="C46" s="558" t="s">
        <v>55</v>
      </c>
      <c r="D46" s="558"/>
      <c r="E46" s="286"/>
      <c r="F46" s="286"/>
      <c r="G46" s="286"/>
      <c r="H46" s="286"/>
      <c r="I46" s="286"/>
      <c r="J46" s="286"/>
      <c r="K46" s="286"/>
      <c r="L46" s="286"/>
      <c r="M46" s="286"/>
      <c r="N46" s="286"/>
      <c r="O46" s="286"/>
      <c r="P46" s="286"/>
      <c r="Q46" s="286"/>
      <c r="R46" s="286"/>
      <c r="S46" s="286"/>
      <c r="T46" s="532"/>
      <c r="V46" s="608"/>
      <c r="W46" s="618">
        <f>SUM(W31:W33,W44,)</f>
        <v>4</v>
      </c>
      <c r="X46" s="618"/>
      <c r="Z46" s="618">
        <f>SUM(Z31:Z33,Z44,)</f>
        <v>4</v>
      </c>
      <c r="AA46" s="649"/>
    </row>
    <row r="47" spans="2:27" ht="15" customHeight="1" x14ac:dyDescent="0.2">
      <c r="B47" s="531"/>
      <c r="C47" s="559"/>
      <c r="D47" s="559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532"/>
      <c r="V47" s="608"/>
      <c r="W47" s="611"/>
      <c r="X47" s="611"/>
      <c r="Z47" s="611"/>
      <c r="AA47" s="555"/>
    </row>
    <row r="48" spans="2:27" ht="15" customHeight="1" x14ac:dyDescent="0.2">
      <c r="B48" s="531"/>
      <c r="C48" s="559"/>
      <c r="D48" s="559"/>
      <c r="E48" s="249"/>
      <c r="F48" s="249"/>
      <c r="G48" s="249"/>
      <c r="H48" s="249"/>
      <c r="I48" s="249"/>
      <c r="J48" s="249"/>
      <c r="K48" s="249"/>
      <c r="L48" s="249"/>
      <c r="M48" s="249"/>
      <c r="N48" s="249"/>
      <c r="O48" s="249"/>
      <c r="P48" s="249"/>
      <c r="Q48" s="249"/>
      <c r="R48" s="249"/>
      <c r="S48" s="249"/>
      <c r="T48" s="532"/>
      <c r="V48" s="608"/>
      <c r="W48" s="611"/>
      <c r="X48" s="611"/>
      <c r="Z48" s="611"/>
      <c r="AA48" s="555"/>
    </row>
    <row r="49" spans="1:20" ht="15" customHeight="1" x14ac:dyDescent="0.2">
      <c r="B49" s="531"/>
      <c r="C49" s="562"/>
      <c r="D49" s="562"/>
      <c r="E49" s="307"/>
      <c r="F49" s="307"/>
      <c r="G49" s="307"/>
      <c r="H49" s="307"/>
      <c r="I49" s="307"/>
      <c r="J49" s="307"/>
      <c r="K49" s="307"/>
      <c r="L49" s="307"/>
      <c r="M49" s="307"/>
      <c r="N49" s="307"/>
      <c r="O49" s="307"/>
      <c r="P49" s="307"/>
      <c r="Q49" s="307"/>
      <c r="R49" s="307"/>
      <c r="S49" s="307"/>
      <c r="T49" s="532"/>
    </row>
    <row r="50" spans="1:20" ht="6" customHeight="1" x14ac:dyDescent="0.2">
      <c r="B50" s="531"/>
      <c r="C50" s="555"/>
      <c r="D50" s="555"/>
      <c r="E50" s="555"/>
      <c r="F50" s="555"/>
      <c r="G50" s="555"/>
      <c r="H50" s="555"/>
      <c r="I50" s="555"/>
      <c r="J50" s="555"/>
      <c r="K50" s="555"/>
      <c r="L50" s="555"/>
      <c r="M50" s="555"/>
      <c r="N50" s="555"/>
      <c r="O50" s="563"/>
      <c r="P50" s="555"/>
      <c r="Q50" s="555"/>
      <c r="R50" s="555"/>
      <c r="S50" s="555"/>
      <c r="T50" s="532"/>
    </row>
    <row r="51" spans="1:20" ht="15" customHeight="1" thickBot="1" x14ac:dyDescent="0.25">
      <c r="A51" s="564"/>
      <c r="B51" s="565" t="s">
        <v>129</v>
      </c>
      <c r="C51" s="566"/>
      <c r="D51" s="566"/>
      <c r="E51" s="566"/>
      <c r="F51" s="566"/>
      <c r="G51" s="566"/>
      <c r="H51" s="566"/>
      <c r="I51" s="567"/>
      <c r="J51" s="567"/>
      <c r="K51" s="566"/>
      <c r="L51" s="568"/>
      <c r="M51" s="569"/>
      <c r="N51" s="569"/>
      <c r="O51" s="569"/>
      <c r="P51" s="569"/>
      <c r="Q51" s="569"/>
      <c r="R51" s="567"/>
      <c r="S51" s="566"/>
      <c r="T51" s="570"/>
    </row>
    <row r="52" spans="1:20" ht="6" customHeight="1" thickTop="1" x14ac:dyDescent="0.2">
      <c r="D52" s="530"/>
      <c r="O52" s="571"/>
    </row>
    <row r="53" spans="1:20" ht="15.75" customHeight="1" x14ac:dyDescent="0.2"/>
    <row r="54" spans="1:20" ht="15.75" customHeight="1" x14ac:dyDescent="0.2"/>
    <row r="55" spans="1:20" ht="15.75" customHeight="1" x14ac:dyDescent="0.2"/>
    <row r="56" spans="1:20" ht="15.75" customHeight="1" x14ac:dyDescent="0.2"/>
    <row r="57" spans="1:20" ht="15.75" customHeight="1" x14ac:dyDescent="0.2"/>
    <row r="58" spans="1:20" ht="15.75" customHeight="1" x14ac:dyDescent="0.2"/>
    <row r="59" spans="1:20" ht="15.75" customHeight="1" x14ac:dyDescent="0.2"/>
    <row r="60" spans="1:20" ht="15.75" customHeight="1" x14ac:dyDescent="0.2"/>
    <row r="61" spans="1:20" ht="15.75" customHeight="1" x14ac:dyDescent="0.2"/>
    <row r="62" spans="1:20" ht="15.75" customHeight="1" x14ac:dyDescent="0.2"/>
    <row r="63" spans="1:20" ht="15.75" customHeight="1" x14ac:dyDescent="0.2"/>
    <row r="64" spans="1:2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</sheetData>
  <sheetProtection algorithmName="SHA-512" hashValue="hXrMrffK+w1Nr+tZJ+PaZArOECUk6U6fhHC+eHG90gdqIoQLPsNbEq80wxGfdG7seBMcZgZN0VvwWOHwl5/6bw==" saltValue="M3tuELeDzXB5gv4lCL7GrA==" spinCount="100000" sheet="1" objects="1" scenarios="1" selectLockedCells="1"/>
  <mergeCells count="156">
    <mergeCell ref="C46:D46"/>
    <mergeCell ref="E46:S46"/>
    <mergeCell ref="E49:S49"/>
    <mergeCell ref="E47:S47"/>
    <mergeCell ref="E48:S48"/>
    <mergeCell ref="C42:D42"/>
    <mergeCell ref="E42:G42"/>
    <mergeCell ref="I42:M44"/>
    <mergeCell ref="O42:P42"/>
    <mergeCell ref="Q42:S42"/>
    <mergeCell ref="C43:D43"/>
    <mergeCell ref="E43:G43"/>
    <mergeCell ref="O43:P43"/>
    <mergeCell ref="Q43:S43"/>
    <mergeCell ref="C44:D44"/>
    <mergeCell ref="E44:G44"/>
    <mergeCell ref="O44:P44"/>
    <mergeCell ref="Q44:S44"/>
    <mergeCell ref="I41:J41"/>
    <mergeCell ref="K41:L41"/>
    <mergeCell ref="O41:P41"/>
    <mergeCell ref="Q41:R41"/>
    <mergeCell ref="E39:F39"/>
    <mergeCell ref="K39:L39"/>
    <mergeCell ref="Q39:R39"/>
    <mergeCell ref="E40:F40"/>
    <mergeCell ref="K40:L40"/>
    <mergeCell ref="Q40:R40"/>
    <mergeCell ref="J33:K33"/>
    <mergeCell ref="L33:M33"/>
    <mergeCell ref="C35:S35"/>
    <mergeCell ref="W35:X43"/>
    <mergeCell ref="Z35:AA43"/>
    <mergeCell ref="C36:G36"/>
    <mergeCell ref="H36:H44"/>
    <mergeCell ref="I36:M36"/>
    <mergeCell ref="N36:N44"/>
    <mergeCell ref="O36:S36"/>
    <mergeCell ref="E37:G37"/>
    <mergeCell ref="K37:M37"/>
    <mergeCell ref="Q37:S37"/>
    <mergeCell ref="C38:C40"/>
    <mergeCell ref="D38:D40"/>
    <mergeCell ref="E38:F38"/>
    <mergeCell ref="I38:I40"/>
    <mergeCell ref="J38:J40"/>
    <mergeCell ref="K38:L38"/>
    <mergeCell ref="O38:O40"/>
    <mergeCell ref="P38:P40"/>
    <mergeCell ref="Q38:R38"/>
    <mergeCell ref="C41:D41"/>
    <mergeCell ref="E41:F41"/>
    <mergeCell ref="C31:D31"/>
    <mergeCell ref="E31:G31"/>
    <mergeCell ref="H31:I31"/>
    <mergeCell ref="J31:K31"/>
    <mergeCell ref="L31:M31"/>
    <mergeCell ref="N31:O31"/>
    <mergeCell ref="X31:X34"/>
    <mergeCell ref="AA31:AA34"/>
    <mergeCell ref="C32:D32"/>
    <mergeCell ref="N33:O33"/>
    <mergeCell ref="C34:D34"/>
    <mergeCell ref="E34:G34"/>
    <mergeCell ref="H34:I34"/>
    <mergeCell ref="J34:K34"/>
    <mergeCell ref="L34:M34"/>
    <mergeCell ref="N34:S34"/>
    <mergeCell ref="E32:G32"/>
    <mergeCell ref="H32:I32"/>
    <mergeCell ref="J32:K32"/>
    <mergeCell ref="L32:M32"/>
    <mergeCell ref="N32:O32"/>
    <mergeCell ref="C33:D33"/>
    <mergeCell ref="E33:G33"/>
    <mergeCell ref="H33:I33"/>
    <mergeCell ref="W28:X28"/>
    <mergeCell ref="Z28:AA28"/>
    <mergeCell ref="C29:G30"/>
    <mergeCell ref="H29:I30"/>
    <mergeCell ref="J29:K30"/>
    <mergeCell ref="L29:M30"/>
    <mergeCell ref="N29:O30"/>
    <mergeCell ref="P29:Q29"/>
    <mergeCell ref="R29:S29"/>
    <mergeCell ref="W29:X30"/>
    <mergeCell ref="Z29:AA30"/>
    <mergeCell ref="B26:I26"/>
    <mergeCell ref="J26:L26"/>
    <mergeCell ref="M26:N26"/>
    <mergeCell ref="O26:Q26"/>
    <mergeCell ref="R26:T26"/>
    <mergeCell ref="C28:S28"/>
    <mergeCell ref="B22:T22"/>
    <mergeCell ref="C24:D24"/>
    <mergeCell ref="E24:H24"/>
    <mergeCell ref="J24:K24"/>
    <mergeCell ref="L24:N24"/>
    <mergeCell ref="O24:P24"/>
    <mergeCell ref="Q24:S24"/>
    <mergeCell ref="B20:D20"/>
    <mergeCell ref="E20:I20"/>
    <mergeCell ref="J20:N20"/>
    <mergeCell ref="O20:T20"/>
    <mergeCell ref="B21:D21"/>
    <mergeCell ref="E21:I21"/>
    <mergeCell ref="J21:N21"/>
    <mergeCell ref="O21:T21"/>
    <mergeCell ref="B18:D18"/>
    <mergeCell ref="E18:I18"/>
    <mergeCell ref="J18:N18"/>
    <mergeCell ref="O18:T18"/>
    <mergeCell ref="B19:D19"/>
    <mergeCell ref="E19:I19"/>
    <mergeCell ref="J19:N19"/>
    <mergeCell ref="O19:T19"/>
    <mergeCell ref="B16:D16"/>
    <mergeCell ref="E16:I16"/>
    <mergeCell ref="J16:N16"/>
    <mergeCell ref="O16:T16"/>
    <mergeCell ref="B17:D17"/>
    <mergeCell ref="E17:I17"/>
    <mergeCell ref="J17:N17"/>
    <mergeCell ref="O17:T17"/>
    <mergeCell ref="B14:D14"/>
    <mergeCell ref="E14:I14"/>
    <mergeCell ref="J14:N14"/>
    <mergeCell ref="O14:T14"/>
    <mergeCell ref="B15:D15"/>
    <mergeCell ref="E15:I15"/>
    <mergeCell ref="J15:N15"/>
    <mergeCell ref="O15:T15"/>
    <mergeCell ref="B12:T12"/>
    <mergeCell ref="B13:D13"/>
    <mergeCell ref="E13:I13"/>
    <mergeCell ref="J13:N13"/>
    <mergeCell ref="O13:T13"/>
    <mergeCell ref="C8:D8"/>
    <mergeCell ref="E8:M8"/>
    <mergeCell ref="N8:O8"/>
    <mergeCell ref="P8:S8"/>
    <mergeCell ref="C9:D9"/>
    <mergeCell ref="E9:G9"/>
    <mergeCell ref="H9:J9"/>
    <mergeCell ref="K9:M9"/>
    <mergeCell ref="N9:P9"/>
    <mergeCell ref="Q9:S9"/>
    <mergeCell ref="F2:O5"/>
    <mergeCell ref="P2:Q3"/>
    <mergeCell ref="R2:T3"/>
    <mergeCell ref="P4:Q5"/>
    <mergeCell ref="R4:T5"/>
    <mergeCell ref="B6:T6"/>
    <mergeCell ref="C10:D10"/>
    <mergeCell ref="E10:M10"/>
    <mergeCell ref="N10:P10"/>
  </mergeCells>
  <conditionalFormatting sqref="E31:E34">
    <cfRule type="cellIs" dxfId="64" priority="9" stopIfTrue="1" operator="equal">
      <formula>"Fail"</formula>
    </cfRule>
    <cfRule type="cellIs" dxfId="63" priority="10" stopIfTrue="1" operator="equal">
      <formula>"Pass"</formula>
    </cfRule>
  </conditionalFormatting>
  <conditionalFormatting sqref="E38:F40 I38 K38:L40 O38 Q38:R40 R4 P8 E8:E10 K9 Q9:Q10 S10 E14:E18 J14:J18 O14:O18 E24 L24 Q24 H31:H34 J31:J34 L31:L34 C38:D38">
    <cfRule type="cellIs" dxfId="62" priority="6" operator="equal">
      <formula>0</formula>
    </cfRule>
  </conditionalFormatting>
  <conditionalFormatting sqref="R2">
    <cfRule type="cellIs" dxfId="61" priority="5" operator="equal">
      <formula>0</formula>
    </cfRule>
  </conditionalFormatting>
  <conditionalFormatting sqref="E46:E49">
    <cfRule type="cellIs" dxfId="60" priority="4" operator="equal">
      <formula>0</formula>
    </cfRule>
  </conditionalFormatting>
  <conditionalFormatting sqref="J38">
    <cfRule type="cellIs" dxfId="59" priority="3" operator="equal">
      <formula>0</formula>
    </cfRule>
  </conditionalFormatting>
  <conditionalFormatting sqref="P38">
    <cfRule type="cellIs" dxfId="58" priority="2" operator="equal">
      <formula>0</formula>
    </cfRule>
  </conditionalFormatting>
  <conditionalFormatting sqref="E19:E21 J19:J21 O19:O21">
    <cfRule type="cellIs" dxfId="57" priority="1" operator="equal">
      <formula>0</formula>
    </cfRule>
  </conditionalFormatting>
  <conditionalFormatting sqref="M26:M27 R26:R27 E44 Q44 Q31:Q33 S31:S33">
    <cfRule type="cellIs" dxfId="56" priority="7" stopIfTrue="1" operator="equal">
      <formula>"FAIL"</formula>
    </cfRule>
    <cfRule type="cellIs" dxfId="55" priority="8" stopIfTrue="1" operator="equal">
      <formula>"PASS"</formula>
    </cfRule>
  </conditionalFormatting>
  <printOptions horizontalCentered="1" verticalCentered="1"/>
  <pageMargins left="0.25" right="0.25" top="0.25" bottom="0.25" header="0" footer="0"/>
  <pageSetup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"/>
  <sheetViews>
    <sheetView showGridLines="0" view="pageBreakPreview" zoomScale="115" zoomScaleNormal="60" zoomScaleSheetLayoutView="115" workbookViewId="0">
      <selection activeCell="K29" sqref="K29:M29"/>
    </sheetView>
  </sheetViews>
  <sheetFormatPr defaultRowHeight="12.75" x14ac:dyDescent="0.2"/>
  <cols>
    <col min="1" max="2" width="1.5" style="530" customWidth="1"/>
    <col min="3" max="3" width="5.125" style="530" customWidth="1"/>
    <col min="4" max="4" width="5.125" style="650" customWidth="1"/>
    <col min="5" max="19" width="5.125" style="530" customWidth="1"/>
    <col min="20" max="21" width="1.5" style="530" customWidth="1"/>
    <col min="22" max="24" width="5.25" style="530" customWidth="1"/>
    <col min="25" max="25" width="6.5" style="530" customWidth="1"/>
    <col min="26" max="35" width="5.25" style="530" customWidth="1"/>
    <col min="36" max="41" width="6.125" style="530" customWidth="1"/>
    <col min="42" max="46" width="5" style="530" customWidth="1"/>
    <col min="47" max="47" width="6" style="530" customWidth="1"/>
    <col min="48" max="115" width="1.5" style="530" customWidth="1"/>
    <col min="116" max="16384" width="9" style="530"/>
  </cols>
  <sheetData>
    <row r="1" spans="2:21" s="587" customFormat="1" ht="9" customHeight="1" thickBot="1" x14ac:dyDescent="0.25"/>
    <row r="2" spans="2:21" s="587" customFormat="1" ht="14.25" customHeight="1" x14ac:dyDescent="0.2">
      <c r="B2" s="588"/>
      <c r="C2" s="589"/>
      <c r="D2" s="589"/>
      <c r="E2" s="589"/>
      <c r="F2" s="491" t="s">
        <v>117</v>
      </c>
      <c r="G2" s="491"/>
      <c r="H2" s="491"/>
      <c r="I2" s="491"/>
      <c r="J2" s="491"/>
      <c r="K2" s="491"/>
      <c r="L2" s="491"/>
      <c r="M2" s="491"/>
      <c r="N2" s="491"/>
      <c r="O2" s="492"/>
      <c r="P2" s="493" t="s">
        <v>106</v>
      </c>
      <c r="Q2" s="494"/>
      <c r="R2" s="351"/>
      <c r="S2" s="351"/>
      <c r="T2" s="352"/>
      <c r="U2" s="590"/>
    </row>
    <row r="3" spans="2:21" s="587" customFormat="1" ht="14.25" customHeight="1" x14ac:dyDescent="0.2">
      <c r="B3" s="591"/>
      <c r="C3" s="592"/>
      <c r="D3" s="592"/>
      <c r="E3" s="592"/>
      <c r="F3" s="498"/>
      <c r="G3" s="498"/>
      <c r="H3" s="498"/>
      <c r="I3" s="498"/>
      <c r="J3" s="498"/>
      <c r="K3" s="498"/>
      <c r="L3" s="498"/>
      <c r="M3" s="498"/>
      <c r="N3" s="498"/>
      <c r="O3" s="499"/>
      <c r="P3" s="500"/>
      <c r="Q3" s="501"/>
      <c r="R3" s="353"/>
      <c r="S3" s="353"/>
      <c r="T3" s="354"/>
      <c r="U3" s="590"/>
    </row>
    <row r="4" spans="2:21" s="587" customFormat="1" ht="14.25" customHeight="1" x14ac:dyDescent="0.2">
      <c r="B4" s="591"/>
      <c r="C4" s="593"/>
      <c r="D4" s="593"/>
      <c r="E4" s="593"/>
      <c r="F4" s="498"/>
      <c r="G4" s="498"/>
      <c r="H4" s="498"/>
      <c r="I4" s="498"/>
      <c r="J4" s="498"/>
      <c r="K4" s="498"/>
      <c r="L4" s="498"/>
      <c r="M4" s="498"/>
      <c r="N4" s="498"/>
      <c r="O4" s="499"/>
      <c r="P4" s="503" t="s">
        <v>105</v>
      </c>
      <c r="Q4" s="504"/>
      <c r="R4" s="355"/>
      <c r="S4" s="355"/>
      <c r="T4" s="356"/>
      <c r="U4" s="590"/>
    </row>
    <row r="5" spans="2:21" s="587" customFormat="1" ht="14.25" customHeight="1" x14ac:dyDescent="0.2">
      <c r="B5" s="594"/>
      <c r="C5" s="595"/>
      <c r="D5" s="595"/>
      <c r="E5" s="595"/>
      <c r="F5" s="507"/>
      <c r="G5" s="507"/>
      <c r="H5" s="507"/>
      <c r="I5" s="507"/>
      <c r="J5" s="507"/>
      <c r="K5" s="507"/>
      <c r="L5" s="507"/>
      <c r="M5" s="507"/>
      <c r="N5" s="507"/>
      <c r="O5" s="508"/>
      <c r="P5" s="509"/>
      <c r="Q5" s="510"/>
      <c r="R5" s="353"/>
      <c r="S5" s="353"/>
      <c r="T5" s="354"/>
      <c r="U5" s="590"/>
    </row>
    <row r="6" spans="2:21" s="587" customFormat="1" ht="19.5" customHeight="1" thickBot="1" x14ac:dyDescent="0.25">
      <c r="B6" s="596" t="s">
        <v>195</v>
      </c>
      <c r="C6" s="597"/>
      <c r="D6" s="597"/>
      <c r="E6" s="597"/>
      <c r="F6" s="597"/>
      <c r="G6" s="597"/>
      <c r="H6" s="597"/>
      <c r="I6" s="597"/>
      <c r="J6" s="597"/>
      <c r="K6" s="597"/>
      <c r="L6" s="597"/>
      <c r="M6" s="597"/>
      <c r="N6" s="597"/>
      <c r="O6" s="597"/>
      <c r="P6" s="597"/>
      <c r="Q6" s="597"/>
      <c r="R6" s="597"/>
      <c r="S6" s="597"/>
      <c r="T6" s="598"/>
      <c r="U6" s="590"/>
    </row>
    <row r="7" spans="2:21" s="587" customFormat="1" ht="4.5" customHeight="1" thickTop="1" x14ac:dyDescent="0.2">
      <c r="B7" s="599"/>
      <c r="C7" s="600"/>
      <c r="D7" s="600"/>
      <c r="E7" s="600"/>
      <c r="F7" s="600"/>
      <c r="G7" s="600"/>
      <c r="H7" s="600"/>
      <c r="I7" s="600"/>
      <c r="J7" s="600"/>
      <c r="K7" s="600"/>
      <c r="L7" s="600"/>
      <c r="M7" s="600"/>
      <c r="N7" s="600"/>
      <c r="O7" s="600"/>
      <c r="P7" s="600"/>
      <c r="Q7" s="600"/>
      <c r="R7" s="600"/>
      <c r="S7" s="600"/>
      <c r="T7" s="601"/>
      <c r="U7" s="590"/>
    </row>
    <row r="8" spans="2:21" s="520" customFormat="1" ht="18" customHeight="1" x14ac:dyDescent="0.2">
      <c r="B8" s="517"/>
      <c r="C8" s="283" t="s">
        <v>120</v>
      </c>
      <c r="D8" s="283"/>
      <c r="E8" s="284"/>
      <c r="F8" s="284"/>
      <c r="G8" s="284"/>
      <c r="H8" s="284"/>
      <c r="I8" s="284"/>
      <c r="J8" s="284"/>
      <c r="K8" s="284"/>
      <c r="L8" s="284"/>
      <c r="M8" s="284"/>
      <c r="N8" s="285" t="s">
        <v>5</v>
      </c>
      <c r="O8" s="285"/>
      <c r="P8" s="572"/>
      <c r="Q8" s="572"/>
      <c r="R8" s="572"/>
      <c r="S8" s="572"/>
      <c r="T8" s="518"/>
      <c r="U8" s="602"/>
    </row>
    <row r="9" spans="2:21" s="520" customFormat="1" ht="18" customHeight="1" x14ac:dyDescent="0.2">
      <c r="B9" s="517"/>
      <c r="C9" s="283" t="s">
        <v>119</v>
      </c>
      <c r="D9" s="283"/>
      <c r="E9" s="572"/>
      <c r="F9" s="572"/>
      <c r="G9" s="572"/>
      <c r="H9" s="256" t="s">
        <v>118</v>
      </c>
      <c r="I9" s="256"/>
      <c r="J9" s="256"/>
      <c r="K9" s="573"/>
      <c r="L9" s="573"/>
      <c r="M9" s="573"/>
      <c r="N9" s="256" t="s">
        <v>121</v>
      </c>
      <c r="O9" s="256"/>
      <c r="P9" s="256"/>
      <c r="Q9" s="276"/>
      <c r="R9" s="276"/>
      <c r="S9" s="276"/>
      <c r="T9" s="519"/>
    </row>
    <row r="10" spans="2:21" s="520" customFormat="1" ht="18" customHeight="1" x14ac:dyDescent="0.2">
      <c r="B10" s="517"/>
      <c r="C10" s="272" t="s">
        <v>1</v>
      </c>
      <c r="D10" s="272"/>
      <c r="E10" s="572"/>
      <c r="F10" s="572"/>
      <c r="G10" s="572"/>
      <c r="H10" s="572"/>
      <c r="I10" s="572"/>
      <c r="J10" s="572"/>
      <c r="K10" s="572"/>
      <c r="L10" s="572"/>
      <c r="M10" s="572"/>
      <c r="N10" s="256" t="s">
        <v>107</v>
      </c>
      <c r="O10" s="256"/>
      <c r="P10" s="256"/>
      <c r="Q10" s="574"/>
      <c r="R10" s="5" t="s">
        <v>108</v>
      </c>
      <c r="S10" s="574"/>
      <c r="T10" s="519"/>
    </row>
    <row r="11" spans="2:21" s="520" customFormat="1" ht="6" customHeight="1" thickBot="1" x14ac:dyDescent="0.25">
      <c r="B11" s="517"/>
      <c r="J11" s="521"/>
      <c r="K11" s="58"/>
      <c r="L11" s="58"/>
      <c r="M11" s="521"/>
      <c r="N11" s="521"/>
      <c r="O11" s="221"/>
      <c r="P11" s="221"/>
      <c r="Q11" s="58"/>
      <c r="R11" s="58"/>
      <c r="S11" s="522"/>
      <c r="T11" s="519"/>
    </row>
    <row r="12" spans="2:21" s="520" customFormat="1" ht="18" customHeight="1" thickTop="1" thickBot="1" x14ac:dyDescent="0.25">
      <c r="B12" s="288" t="s">
        <v>182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406"/>
    </row>
    <row r="13" spans="2:21" s="520" customFormat="1" ht="18" customHeight="1" thickTop="1" x14ac:dyDescent="0.2">
      <c r="B13" s="523"/>
      <c r="C13" s="524"/>
      <c r="D13" s="524"/>
      <c r="E13" s="273" t="s">
        <v>2</v>
      </c>
      <c r="F13" s="274"/>
      <c r="G13" s="274"/>
      <c r="H13" s="274"/>
      <c r="I13" s="274"/>
      <c r="J13" s="274" t="s">
        <v>3</v>
      </c>
      <c r="K13" s="274"/>
      <c r="L13" s="274"/>
      <c r="M13" s="274"/>
      <c r="N13" s="274"/>
      <c r="O13" s="274" t="s">
        <v>4</v>
      </c>
      <c r="P13" s="274"/>
      <c r="Q13" s="274"/>
      <c r="R13" s="274"/>
      <c r="S13" s="274"/>
      <c r="T13" s="275"/>
    </row>
    <row r="14" spans="2:21" s="520" customFormat="1" ht="18" customHeight="1" x14ac:dyDescent="0.2">
      <c r="B14" s="269" t="s">
        <v>109</v>
      </c>
      <c r="C14" s="270"/>
      <c r="D14" s="271"/>
      <c r="E14" s="575"/>
      <c r="F14" s="576"/>
      <c r="G14" s="576"/>
      <c r="H14" s="576"/>
      <c r="I14" s="576"/>
      <c r="J14" s="576"/>
      <c r="K14" s="576"/>
      <c r="L14" s="576"/>
      <c r="M14" s="576"/>
      <c r="N14" s="576"/>
      <c r="O14" s="576"/>
      <c r="P14" s="576"/>
      <c r="Q14" s="576"/>
      <c r="R14" s="576"/>
      <c r="S14" s="576"/>
      <c r="T14" s="577"/>
    </row>
    <row r="15" spans="2:21" s="520" customFormat="1" ht="18" customHeight="1" x14ac:dyDescent="0.2">
      <c r="B15" s="269" t="s">
        <v>111</v>
      </c>
      <c r="C15" s="270"/>
      <c r="D15" s="271"/>
      <c r="E15" s="578"/>
      <c r="F15" s="579"/>
      <c r="G15" s="579"/>
      <c r="H15" s="579"/>
      <c r="I15" s="580"/>
      <c r="J15" s="581"/>
      <c r="K15" s="579"/>
      <c r="L15" s="579"/>
      <c r="M15" s="579"/>
      <c r="N15" s="580"/>
      <c r="O15" s="581"/>
      <c r="P15" s="579"/>
      <c r="Q15" s="579"/>
      <c r="R15" s="579"/>
      <c r="S15" s="579"/>
      <c r="T15" s="582"/>
    </row>
    <row r="16" spans="2:21" s="520" customFormat="1" ht="18" customHeight="1" x14ac:dyDescent="0.2">
      <c r="B16" s="269" t="s">
        <v>100</v>
      </c>
      <c r="C16" s="270"/>
      <c r="D16" s="271"/>
      <c r="E16" s="575"/>
      <c r="F16" s="576"/>
      <c r="G16" s="576"/>
      <c r="H16" s="576"/>
      <c r="I16" s="576"/>
      <c r="J16" s="576"/>
      <c r="K16" s="576"/>
      <c r="L16" s="576"/>
      <c r="M16" s="576"/>
      <c r="N16" s="576"/>
      <c r="O16" s="576"/>
      <c r="P16" s="576"/>
      <c r="Q16" s="576"/>
      <c r="R16" s="576"/>
      <c r="S16" s="576"/>
      <c r="T16" s="577"/>
    </row>
    <row r="17" spans="2:28" s="520" customFormat="1" ht="18" customHeight="1" x14ac:dyDescent="0.2">
      <c r="B17" s="269" t="s">
        <v>101</v>
      </c>
      <c r="C17" s="270"/>
      <c r="D17" s="271"/>
      <c r="E17" s="575"/>
      <c r="F17" s="576"/>
      <c r="G17" s="576"/>
      <c r="H17" s="576"/>
      <c r="I17" s="576"/>
      <c r="J17" s="576"/>
      <c r="K17" s="576"/>
      <c r="L17" s="576"/>
      <c r="M17" s="576"/>
      <c r="N17" s="576"/>
      <c r="O17" s="576"/>
      <c r="P17" s="576"/>
      <c r="Q17" s="576"/>
      <c r="R17" s="576"/>
      <c r="S17" s="576"/>
      <c r="T17" s="577"/>
    </row>
    <row r="18" spans="2:28" s="520" customFormat="1" ht="18" customHeight="1" x14ac:dyDescent="0.2">
      <c r="B18" s="395" t="s">
        <v>194</v>
      </c>
      <c r="C18" s="396"/>
      <c r="D18" s="396"/>
      <c r="E18" s="575"/>
      <c r="F18" s="576"/>
      <c r="G18" s="576"/>
      <c r="H18" s="576"/>
      <c r="I18" s="576"/>
      <c r="J18" s="576"/>
      <c r="K18" s="576"/>
      <c r="L18" s="576"/>
      <c r="M18" s="576"/>
      <c r="N18" s="576"/>
      <c r="O18" s="576"/>
      <c r="P18" s="576"/>
      <c r="Q18" s="576"/>
      <c r="R18" s="576"/>
      <c r="S18" s="576"/>
      <c r="T18" s="577"/>
    </row>
    <row r="19" spans="2:28" s="520" customFormat="1" ht="18" customHeight="1" thickBot="1" x14ac:dyDescent="0.25">
      <c r="B19" s="252" t="s">
        <v>183</v>
      </c>
      <c r="C19" s="253"/>
      <c r="D19" s="254"/>
      <c r="E19" s="583"/>
      <c r="F19" s="584"/>
      <c r="G19" s="222" t="s">
        <v>184</v>
      </c>
      <c r="H19" s="584"/>
      <c r="I19" s="584"/>
      <c r="J19" s="584"/>
      <c r="K19" s="584"/>
      <c r="L19" s="109" t="s">
        <v>184</v>
      </c>
      <c r="M19" s="584"/>
      <c r="N19" s="584"/>
      <c r="O19" s="584"/>
      <c r="P19" s="584"/>
      <c r="Q19" s="109" t="s">
        <v>184</v>
      </c>
      <c r="R19" s="584"/>
      <c r="S19" s="584"/>
      <c r="T19" s="585"/>
    </row>
    <row r="20" spans="2:28" s="520" customFormat="1" ht="18" customHeight="1" thickTop="1" thickBot="1" x14ac:dyDescent="0.25">
      <c r="B20" s="288" t="s">
        <v>191</v>
      </c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  <c r="N20" s="289"/>
      <c r="O20" s="289"/>
      <c r="P20" s="289"/>
      <c r="Q20" s="289"/>
      <c r="R20" s="289"/>
      <c r="S20" s="289"/>
      <c r="T20" s="406"/>
    </row>
    <row r="21" spans="2:28" s="605" customFormat="1" ht="6" customHeight="1" thickTop="1" thickBot="1" x14ac:dyDescent="0.3">
      <c r="B21" s="55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86"/>
      <c r="P21" s="86"/>
      <c r="Q21" s="86"/>
      <c r="R21" s="56"/>
      <c r="S21" s="56"/>
      <c r="T21" s="57"/>
    </row>
    <row r="22" spans="2:28" s="605" customFormat="1" ht="18" customHeight="1" x14ac:dyDescent="0.25">
      <c r="B22" s="110"/>
      <c r="C22" s="256" t="s">
        <v>187</v>
      </c>
      <c r="D22" s="256"/>
      <c r="E22" s="586"/>
      <c r="F22" s="586"/>
      <c r="G22" s="586"/>
      <c r="H22" s="256" t="s">
        <v>188</v>
      </c>
      <c r="I22" s="256"/>
      <c r="J22" s="586"/>
      <c r="K22" s="586"/>
      <c r="L22" s="586"/>
      <c r="N22" s="407" t="s">
        <v>185</v>
      </c>
      <c r="O22" s="408"/>
      <c r="P22" s="408"/>
      <c r="Q22" s="408"/>
      <c r="R22" s="408"/>
      <c r="S22" s="409"/>
      <c r="T22" s="112"/>
    </row>
    <row r="23" spans="2:28" s="605" customFormat="1" ht="18" customHeight="1" x14ac:dyDescent="0.25">
      <c r="B23" s="110"/>
      <c r="C23" s="256" t="s">
        <v>186</v>
      </c>
      <c r="D23" s="256"/>
      <c r="E23" s="723"/>
      <c r="F23" s="723"/>
      <c r="G23" s="723"/>
      <c r="H23" s="256" t="s">
        <v>64</v>
      </c>
      <c r="I23" s="256"/>
      <c r="J23" s="586"/>
      <c r="K23" s="586"/>
      <c r="L23" s="586"/>
      <c r="M23" s="113"/>
      <c r="N23" s="420" t="s">
        <v>6</v>
      </c>
      <c r="O23" s="418"/>
      <c r="P23" s="418" t="s">
        <v>7</v>
      </c>
      <c r="Q23" s="418"/>
      <c r="R23" s="418" t="s">
        <v>8</v>
      </c>
      <c r="S23" s="419"/>
      <c r="T23" s="112"/>
    </row>
    <row r="24" spans="2:28" s="605" customFormat="1" ht="18" customHeight="1" thickBot="1" x14ac:dyDescent="0.3">
      <c r="B24" s="110"/>
      <c r="C24" s="256" t="s">
        <v>190</v>
      </c>
      <c r="D24" s="256"/>
      <c r="E24" s="723"/>
      <c r="F24" s="723"/>
      <c r="G24" s="723"/>
      <c r="H24" s="256" t="s">
        <v>189</v>
      </c>
      <c r="I24" s="256"/>
      <c r="J24" s="723"/>
      <c r="K24" s="723"/>
      <c r="L24" s="723"/>
      <c r="M24" s="113"/>
      <c r="N24" s="724"/>
      <c r="O24" s="725"/>
      <c r="P24" s="725"/>
      <c r="Q24" s="725"/>
      <c r="R24" s="725"/>
      <c r="S24" s="726"/>
      <c r="T24" s="112"/>
    </row>
    <row r="25" spans="2:28" s="605" customFormat="1" ht="6" customHeight="1" thickBot="1" x14ac:dyDescent="0.3">
      <c r="B25" s="110"/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111"/>
      <c r="P25" s="111"/>
      <c r="Q25" s="111"/>
      <c r="R25" s="220"/>
      <c r="S25" s="220"/>
      <c r="T25" s="112"/>
      <c r="V25" s="604"/>
      <c r="W25" s="604"/>
      <c r="X25" s="604"/>
      <c r="Y25" s="604"/>
      <c r="Z25" s="604"/>
      <c r="AA25" s="604"/>
      <c r="AB25" s="604"/>
    </row>
    <row r="26" spans="2:28" s="605" customFormat="1" ht="18" customHeight="1" thickTop="1" thickBot="1" x14ac:dyDescent="0.3">
      <c r="B26" s="288" t="s">
        <v>197</v>
      </c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  <c r="N26" s="289"/>
      <c r="O26" s="289"/>
      <c r="P26" s="289"/>
      <c r="Q26" s="289"/>
      <c r="R26" s="289"/>
      <c r="S26" s="289"/>
      <c r="T26" s="406"/>
      <c r="V26" s="604"/>
      <c r="W26" s="604"/>
      <c r="X26" s="604"/>
      <c r="Y26" s="604"/>
      <c r="Z26" s="604"/>
      <c r="AA26" s="604"/>
      <c r="AB26" s="604"/>
    </row>
    <row r="27" spans="2:28" s="605" customFormat="1" ht="6" customHeight="1" thickTop="1" thickBot="1" x14ac:dyDescent="0.3">
      <c r="B27" s="55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86"/>
      <c r="P27" s="86"/>
      <c r="Q27" s="86"/>
      <c r="R27" s="56"/>
      <c r="S27" s="56"/>
      <c r="T27" s="57"/>
      <c r="V27" s="604"/>
      <c r="W27" s="604"/>
      <c r="X27" s="604"/>
      <c r="Y27" s="604"/>
      <c r="Z27" s="604"/>
      <c r="AA27" s="604"/>
      <c r="AB27" s="604"/>
    </row>
    <row r="28" spans="2:28" s="608" customFormat="1" ht="18" customHeight="1" thickBot="1" x14ac:dyDescent="0.3">
      <c r="B28" s="606"/>
      <c r="C28" s="361" t="s">
        <v>196</v>
      </c>
      <c r="D28" s="362"/>
      <c r="E28" s="362"/>
      <c r="F28" s="362"/>
      <c r="G28" s="362"/>
      <c r="H28" s="362"/>
      <c r="I28" s="362"/>
      <c r="J28" s="362"/>
      <c r="K28" s="362"/>
      <c r="L28" s="362"/>
      <c r="M28" s="362"/>
      <c r="N28" s="362"/>
      <c r="O28" s="362"/>
      <c r="P28" s="362"/>
      <c r="Q28" s="362"/>
      <c r="R28" s="362"/>
      <c r="S28" s="363"/>
      <c r="T28" s="83"/>
      <c r="V28" s="611"/>
      <c r="W28" s="697"/>
      <c r="X28" s="697"/>
      <c r="Y28" s="611"/>
      <c r="Z28" s="697"/>
      <c r="AA28" s="697"/>
      <c r="AB28" s="611"/>
    </row>
    <row r="29" spans="2:28" s="608" customFormat="1" ht="18" customHeight="1" thickTop="1" x14ac:dyDescent="0.25">
      <c r="B29" s="606"/>
      <c r="C29" s="410" t="s">
        <v>180</v>
      </c>
      <c r="D29" s="411"/>
      <c r="E29" s="727"/>
      <c r="F29" s="728"/>
      <c r="G29" s="729"/>
      <c r="H29" s="727"/>
      <c r="I29" s="728"/>
      <c r="J29" s="729"/>
      <c r="K29" s="727"/>
      <c r="L29" s="728"/>
      <c r="M29" s="729"/>
      <c r="N29" s="727"/>
      <c r="O29" s="728"/>
      <c r="P29" s="729"/>
      <c r="Q29" s="727"/>
      <c r="R29" s="728"/>
      <c r="S29" s="729"/>
      <c r="T29" s="607"/>
      <c r="V29" s="611"/>
      <c r="W29" s="697"/>
      <c r="X29" s="697"/>
      <c r="Y29" s="611"/>
      <c r="Z29" s="697"/>
      <c r="AA29" s="697"/>
      <c r="AB29" s="611"/>
    </row>
    <row r="30" spans="2:28" s="608" customFormat="1" ht="18" customHeight="1" x14ac:dyDescent="0.25">
      <c r="B30" s="606"/>
      <c r="C30" s="412" t="s">
        <v>63</v>
      </c>
      <c r="D30" s="413"/>
      <c r="E30" s="101" t="s">
        <v>6</v>
      </c>
      <c r="F30" s="698" t="s">
        <v>7</v>
      </c>
      <c r="G30" s="104" t="s">
        <v>8</v>
      </c>
      <c r="H30" s="101" t="s">
        <v>6</v>
      </c>
      <c r="I30" s="698" t="s">
        <v>7</v>
      </c>
      <c r="J30" s="104" t="s">
        <v>8</v>
      </c>
      <c r="K30" s="101" t="s">
        <v>6</v>
      </c>
      <c r="L30" s="698" t="s">
        <v>7</v>
      </c>
      <c r="M30" s="104" t="s">
        <v>8</v>
      </c>
      <c r="N30" s="101" t="s">
        <v>6</v>
      </c>
      <c r="O30" s="698" t="s">
        <v>7</v>
      </c>
      <c r="P30" s="104" t="s">
        <v>8</v>
      </c>
      <c r="Q30" s="101" t="s">
        <v>6</v>
      </c>
      <c r="R30" s="698" t="s">
        <v>7</v>
      </c>
      <c r="S30" s="104" t="s">
        <v>8</v>
      </c>
      <c r="T30" s="607"/>
      <c r="V30" s="611"/>
      <c r="W30" s="697"/>
      <c r="X30" s="697"/>
      <c r="Y30" s="611"/>
      <c r="Z30" s="697"/>
      <c r="AA30" s="697"/>
      <c r="AB30" s="611"/>
    </row>
    <row r="31" spans="2:28" s="608" customFormat="1" ht="18" customHeight="1" x14ac:dyDescent="0.25">
      <c r="B31" s="606"/>
      <c r="C31" s="414">
        <v>1</v>
      </c>
      <c r="D31" s="415"/>
      <c r="E31" s="103"/>
      <c r="F31" s="243"/>
      <c r="G31" s="102"/>
      <c r="H31" s="103"/>
      <c r="I31" s="243"/>
      <c r="J31" s="102"/>
      <c r="K31" s="103"/>
      <c r="L31" s="243"/>
      <c r="M31" s="102"/>
      <c r="N31" s="103"/>
      <c r="O31" s="243"/>
      <c r="P31" s="102"/>
      <c r="Q31" s="103"/>
      <c r="R31" s="243"/>
      <c r="S31" s="102"/>
      <c r="T31" s="607"/>
      <c r="V31" s="611"/>
      <c r="W31" s="697"/>
      <c r="X31" s="697"/>
      <c r="Y31" s="611"/>
      <c r="Z31" s="697"/>
      <c r="AA31" s="697"/>
      <c r="AB31" s="611"/>
    </row>
    <row r="32" spans="2:28" s="608" customFormat="1" ht="18" customHeight="1" thickBot="1" x14ac:dyDescent="0.3">
      <c r="B32" s="606"/>
      <c r="C32" s="416">
        <v>2</v>
      </c>
      <c r="D32" s="417"/>
      <c r="E32" s="105"/>
      <c r="F32" s="106"/>
      <c r="G32" s="107"/>
      <c r="H32" s="105"/>
      <c r="I32" s="106"/>
      <c r="J32" s="107"/>
      <c r="K32" s="105"/>
      <c r="L32" s="106"/>
      <c r="M32" s="107"/>
      <c r="N32" s="105"/>
      <c r="O32" s="106"/>
      <c r="P32" s="107"/>
      <c r="Q32" s="105"/>
      <c r="R32" s="106"/>
      <c r="S32" s="107"/>
      <c r="T32" s="607"/>
      <c r="V32" s="611"/>
      <c r="W32" s="697"/>
      <c r="X32" s="697"/>
      <c r="Y32" s="611"/>
      <c r="Z32" s="697"/>
      <c r="AA32" s="697"/>
      <c r="AB32" s="611"/>
    </row>
    <row r="33" spans="1:28" s="608" customFormat="1" ht="18" customHeight="1" thickTop="1" x14ac:dyDescent="0.25">
      <c r="B33" s="606"/>
      <c r="C33" s="410" t="s">
        <v>163</v>
      </c>
      <c r="D33" s="411"/>
      <c r="E33" s="699" t="str">
        <f t="shared" ref="E33:S33" si="0">IF(E31="","",AVERAGE(E31:E32))</f>
        <v/>
      </c>
      <c r="F33" s="700" t="str">
        <f t="shared" si="0"/>
        <v/>
      </c>
      <c r="G33" s="701" t="str">
        <f t="shared" si="0"/>
        <v/>
      </c>
      <c r="H33" s="699" t="str">
        <f t="shared" si="0"/>
        <v/>
      </c>
      <c r="I33" s="700" t="str">
        <f t="shared" si="0"/>
        <v/>
      </c>
      <c r="J33" s="701" t="str">
        <f t="shared" si="0"/>
        <v/>
      </c>
      <c r="K33" s="699" t="str">
        <f t="shared" si="0"/>
        <v/>
      </c>
      <c r="L33" s="700" t="str">
        <f t="shared" si="0"/>
        <v/>
      </c>
      <c r="M33" s="701" t="str">
        <f t="shared" si="0"/>
        <v/>
      </c>
      <c r="N33" s="699" t="str">
        <f t="shared" si="0"/>
        <v/>
      </c>
      <c r="O33" s="700" t="str">
        <f t="shared" si="0"/>
        <v/>
      </c>
      <c r="P33" s="701" t="str">
        <f t="shared" si="0"/>
        <v/>
      </c>
      <c r="Q33" s="699" t="str">
        <f t="shared" si="0"/>
        <v/>
      </c>
      <c r="R33" s="700" t="str">
        <f t="shared" si="0"/>
        <v/>
      </c>
      <c r="S33" s="701" t="str">
        <f t="shared" si="0"/>
        <v/>
      </c>
      <c r="T33" s="607"/>
      <c r="V33" s="611"/>
      <c r="W33" s="697"/>
      <c r="X33" s="697"/>
      <c r="Y33" s="611"/>
      <c r="Z33" s="697"/>
      <c r="AA33" s="697"/>
      <c r="AB33" s="611"/>
    </row>
    <row r="34" spans="1:28" s="608" customFormat="1" ht="18" customHeight="1" thickBot="1" x14ac:dyDescent="0.3">
      <c r="B34" s="606"/>
      <c r="C34" s="702" t="s">
        <v>181</v>
      </c>
      <c r="D34" s="703"/>
      <c r="E34" s="704" t="str">
        <f>IF(E31="","",(E33*$N$24))</f>
        <v/>
      </c>
      <c r="F34" s="705" t="str">
        <f>IF(F31="","",(F33*$P$24))</f>
        <v/>
      </c>
      <c r="G34" s="706" t="str">
        <f>IF(G31="","",(G33*$R$24))</f>
        <v/>
      </c>
      <c r="H34" s="704" t="str">
        <f>IF(H31="","",(H33*$N$24))</f>
        <v/>
      </c>
      <c r="I34" s="705" t="str">
        <f>IF(I31="","",(I33*$P$24))</f>
        <v/>
      </c>
      <c r="J34" s="706" t="str">
        <f>IF(J31="","",(J33*$R$24))</f>
        <v/>
      </c>
      <c r="K34" s="704" t="str">
        <f>IF(K31="","",(K33*$N$24))</f>
        <v/>
      </c>
      <c r="L34" s="705" t="str">
        <f>IF(L31="","",(L33*$P$24))</f>
        <v/>
      </c>
      <c r="M34" s="706" t="str">
        <f>IF(M31="","",(M33*$R$24))</f>
        <v/>
      </c>
      <c r="N34" s="704" t="str">
        <f>IF(N31="","",(N33*$N$24))</f>
        <v/>
      </c>
      <c r="O34" s="705" t="str">
        <f>IF(O31="","",(O33*$P$24))</f>
        <v/>
      </c>
      <c r="P34" s="706" t="str">
        <f>IF(P31="","",(P33*$R$24))</f>
        <v/>
      </c>
      <c r="Q34" s="704" t="str">
        <f>IF(Q31="","",(Q33*$N$24))</f>
        <v/>
      </c>
      <c r="R34" s="705" t="str">
        <f>IF(R31="","",(R33*$P$24))</f>
        <v/>
      </c>
      <c r="S34" s="706" t="str">
        <f>IF(S31="","",(S33*$R$24))</f>
        <v/>
      </c>
      <c r="T34" s="607"/>
      <c r="V34" s="611"/>
      <c r="W34" s="697"/>
      <c r="X34" s="697"/>
      <c r="Y34" s="611"/>
      <c r="Z34" s="697"/>
      <c r="AA34" s="697"/>
      <c r="AB34" s="611"/>
    </row>
    <row r="35" spans="1:28" s="608" customFormat="1" ht="18" customHeight="1" thickBot="1" x14ac:dyDescent="0.3">
      <c r="B35" s="606"/>
      <c r="C35" s="707"/>
      <c r="D35" s="708"/>
      <c r="E35" s="708"/>
      <c r="F35" s="708"/>
      <c r="G35" s="708"/>
      <c r="H35" s="708"/>
      <c r="I35" s="708"/>
      <c r="J35" s="708"/>
      <c r="K35" s="708"/>
      <c r="L35" s="708"/>
      <c r="M35" s="708"/>
      <c r="N35" s="708"/>
      <c r="O35" s="708"/>
      <c r="P35" s="708"/>
      <c r="Q35" s="708"/>
      <c r="R35" s="708"/>
      <c r="S35" s="709"/>
      <c r="T35" s="607"/>
      <c r="V35" s="611"/>
      <c r="W35" s="697"/>
      <c r="X35" s="697"/>
      <c r="Y35" s="611"/>
      <c r="Z35" s="697"/>
      <c r="AA35" s="697"/>
      <c r="AB35" s="611"/>
    </row>
    <row r="36" spans="1:28" s="608" customFormat="1" ht="18" customHeight="1" x14ac:dyDescent="0.25">
      <c r="B36" s="606"/>
      <c r="C36" s="710" t="s">
        <v>193</v>
      </c>
      <c r="D36" s="711"/>
      <c r="E36" s="711"/>
      <c r="F36" s="712" t="s">
        <v>6</v>
      </c>
      <c r="G36" s="712"/>
      <c r="H36" s="712" t="s">
        <v>7</v>
      </c>
      <c r="I36" s="712"/>
      <c r="J36" s="711" t="s">
        <v>8</v>
      </c>
      <c r="K36" s="711"/>
      <c r="L36" s="711" t="s">
        <v>192</v>
      </c>
      <c r="M36" s="711"/>
      <c r="N36" s="712" t="s">
        <v>165</v>
      </c>
      <c r="O36" s="712"/>
      <c r="P36" s="403" t="s">
        <v>151</v>
      </c>
      <c r="Q36" s="712" t="s">
        <v>206</v>
      </c>
      <c r="R36" s="712"/>
      <c r="S36" s="404" t="s">
        <v>151</v>
      </c>
      <c r="T36" s="607"/>
      <c r="V36" s="611"/>
      <c r="W36" s="697"/>
      <c r="X36" s="697"/>
      <c r="Y36" s="611"/>
      <c r="Z36" s="697"/>
      <c r="AA36" s="697"/>
      <c r="AB36" s="611"/>
    </row>
    <row r="37" spans="1:28" s="608" customFormat="1" ht="18" customHeight="1" x14ac:dyDescent="0.25">
      <c r="B37" s="606"/>
      <c r="C37" s="713"/>
      <c r="D37" s="714"/>
      <c r="E37" s="714"/>
      <c r="F37" s="715"/>
      <c r="G37" s="715"/>
      <c r="H37" s="715"/>
      <c r="I37" s="715"/>
      <c r="J37" s="714"/>
      <c r="K37" s="714"/>
      <c r="L37" s="714"/>
      <c r="M37" s="714"/>
      <c r="N37" s="715"/>
      <c r="O37" s="715"/>
      <c r="P37" s="398"/>
      <c r="Q37" s="715"/>
      <c r="R37" s="715"/>
      <c r="S37" s="405"/>
      <c r="T37" s="607"/>
      <c r="V37" s="611"/>
      <c r="W37" s="697"/>
      <c r="X37" s="697"/>
      <c r="Y37" s="611"/>
      <c r="Z37" s="697"/>
      <c r="AA37" s="697"/>
      <c r="AB37" s="611"/>
    </row>
    <row r="38" spans="1:28" s="608" customFormat="1" ht="18" customHeight="1" x14ac:dyDescent="0.25">
      <c r="B38" s="606"/>
      <c r="C38" s="713" t="s">
        <v>60</v>
      </c>
      <c r="D38" s="714"/>
      <c r="E38" s="714"/>
      <c r="F38" s="715" t="str">
        <f>IF(E31="","",AVERAGE(E34,H34,K34,N34,Q34))</f>
        <v/>
      </c>
      <c r="G38" s="715"/>
      <c r="H38" s="715" t="str">
        <f>IF(F31="","",AVERAGE(F34,I34,L34,O34,R34))</f>
        <v/>
      </c>
      <c r="I38" s="715"/>
      <c r="J38" s="715" t="str">
        <f>IF(G31="","",AVERAGE(G34,J34,M34,P34,S34))</f>
        <v/>
      </c>
      <c r="K38" s="715"/>
      <c r="L38" s="716">
        <v>3</v>
      </c>
      <c r="M38" s="716"/>
      <c r="N38" s="715" t="str">
        <f>IF(E31="","",ABS(F38-H38))</f>
        <v/>
      </c>
      <c r="O38" s="715"/>
      <c r="P38" s="714" t="str">
        <f>IF(E31="","",IF(N38&lt;L38,"Pass","Fail"))</f>
        <v/>
      </c>
      <c r="Q38" s="715" t="str">
        <f>IF(G31="","",ABS(J38-H38))</f>
        <v/>
      </c>
      <c r="R38" s="715"/>
      <c r="S38" s="717" t="str">
        <f>IF(G31="","",IF(Q38&lt;L38,"Pass","Fail"))</f>
        <v/>
      </c>
      <c r="T38" s="607"/>
      <c r="V38" s="611"/>
      <c r="W38" s="697"/>
      <c r="X38" s="697"/>
      <c r="Y38" s="611"/>
      <c r="Z38" s="697"/>
      <c r="AA38" s="697"/>
      <c r="AB38" s="611"/>
    </row>
    <row r="39" spans="1:28" s="608" customFormat="1" ht="18" customHeight="1" thickBot="1" x14ac:dyDescent="0.3">
      <c r="B39" s="606"/>
      <c r="C39" s="718"/>
      <c r="D39" s="719"/>
      <c r="E39" s="719"/>
      <c r="F39" s="720"/>
      <c r="G39" s="720"/>
      <c r="H39" s="720"/>
      <c r="I39" s="720"/>
      <c r="J39" s="720"/>
      <c r="K39" s="720"/>
      <c r="L39" s="721"/>
      <c r="M39" s="721"/>
      <c r="N39" s="720"/>
      <c r="O39" s="720"/>
      <c r="P39" s="719"/>
      <c r="Q39" s="720"/>
      <c r="R39" s="720"/>
      <c r="S39" s="722"/>
      <c r="T39" s="607"/>
      <c r="V39" s="611"/>
      <c r="W39" s="697"/>
      <c r="X39" s="697"/>
      <c r="Y39" s="611"/>
      <c r="Z39" s="697"/>
      <c r="AA39" s="697"/>
      <c r="AB39" s="611"/>
    </row>
    <row r="40" spans="1:28" s="608" customFormat="1" ht="19.5" customHeight="1" x14ac:dyDescent="0.25">
      <c r="B40" s="606"/>
      <c r="C40" s="108"/>
      <c r="D40" s="108"/>
      <c r="E40" s="114"/>
      <c r="F40" s="114"/>
      <c r="G40" s="114"/>
      <c r="H40" s="114"/>
      <c r="I40" s="108"/>
      <c r="J40" s="108"/>
      <c r="K40" s="108"/>
      <c r="L40" s="108"/>
      <c r="M40" s="108"/>
      <c r="N40" s="114"/>
      <c r="O40" s="108"/>
      <c r="P40" s="108"/>
      <c r="Q40" s="114"/>
      <c r="R40" s="114"/>
      <c r="S40" s="114"/>
      <c r="T40" s="607"/>
      <c r="V40" s="611"/>
      <c r="W40" s="697"/>
      <c r="X40" s="697"/>
      <c r="Y40" s="611"/>
      <c r="Z40" s="697"/>
      <c r="AA40" s="697"/>
      <c r="AB40" s="611"/>
    </row>
    <row r="41" spans="1:28" s="608" customFormat="1" ht="19.5" customHeight="1" x14ac:dyDescent="0.25">
      <c r="B41" s="606"/>
      <c r="C41" s="108"/>
      <c r="D41" s="108"/>
      <c r="E41" s="114"/>
      <c r="F41" s="114"/>
      <c r="G41" s="114"/>
      <c r="H41" s="114"/>
      <c r="I41" s="108"/>
      <c r="J41" s="108"/>
      <c r="K41" s="108"/>
      <c r="L41" s="108"/>
      <c r="M41" s="108"/>
      <c r="N41" s="114"/>
      <c r="O41" s="108"/>
      <c r="P41" s="108"/>
      <c r="Q41" s="114"/>
      <c r="R41" s="114"/>
      <c r="S41" s="114"/>
      <c r="T41" s="607"/>
      <c r="V41" s="611"/>
      <c r="W41" s="697"/>
      <c r="X41" s="697"/>
      <c r="Y41" s="611"/>
      <c r="Z41" s="697"/>
      <c r="AA41" s="697"/>
      <c r="AB41" s="611"/>
    </row>
    <row r="42" spans="1:28" s="608" customFormat="1" ht="19.5" customHeight="1" x14ac:dyDescent="0.25">
      <c r="B42" s="606"/>
      <c r="C42" s="108"/>
      <c r="D42" s="108"/>
      <c r="E42" s="114"/>
      <c r="F42" s="114"/>
      <c r="G42" s="114"/>
      <c r="H42" s="114"/>
      <c r="I42" s="108"/>
      <c r="J42" s="108"/>
      <c r="K42" s="108"/>
      <c r="L42" s="108"/>
      <c r="M42" s="108"/>
      <c r="N42" s="114"/>
      <c r="O42" s="108"/>
      <c r="P42" s="108"/>
      <c r="Q42" s="114"/>
      <c r="R42" s="114"/>
      <c r="S42" s="114"/>
      <c r="T42" s="607"/>
      <c r="V42" s="611"/>
      <c r="W42" s="611"/>
      <c r="X42" s="611"/>
      <c r="Y42" s="611"/>
      <c r="Z42" s="611"/>
      <c r="AA42" s="611"/>
      <c r="AB42" s="611"/>
    </row>
    <row r="43" spans="1:28" s="608" customFormat="1" ht="6.75" customHeight="1" x14ac:dyDescent="0.25">
      <c r="B43" s="606"/>
      <c r="C43" s="611"/>
      <c r="D43" s="611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607"/>
      <c r="V43" s="611"/>
      <c r="W43" s="611"/>
      <c r="X43" s="611"/>
      <c r="Y43" s="611"/>
      <c r="Z43" s="611"/>
      <c r="AA43" s="611"/>
      <c r="AB43" s="611"/>
    </row>
    <row r="44" spans="1:28" ht="15" customHeight="1" x14ac:dyDescent="0.2">
      <c r="B44" s="531"/>
      <c r="C44" s="558" t="s">
        <v>55</v>
      </c>
      <c r="D44" s="558"/>
      <c r="E44" s="286"/>
      <c r="F44" s="286"/>
      <c r="G44" s="286"/>
      <c r="H44" s="286"/>
      <c r="I44" s="286"/>
      <c r="J44" s="286"/>
      <c r="K44" s="286"/>
      <c r="L44" s="286"/>
      <c r="M44" s="286"/>
      <c r="N44" s="286"/>
      <c r="O44" s="286"/>
      <c r="P44" s="286"/>
      <c r="Q44" s="286"/>
      <c r="R44" s="286"/>
      <c r="S44" s="286"/>
      <c r="T44" s="532"/>
      <c r="V44" s="611"/>
      <c r="W44" s="611"/>
      <c r="X44" s="611"/>
      <c r="Y44" s="555"/>
      <c r="Z44" s="611"/>
      <c r="AA44" s="555"/>
      <c r="AB44" s="555"/>
    </row>
    <row r="45" spans="1:28" ht="15" customHeight="1" x14ac:dyDescent="0.2">
      <c r="B45" s="531"/>
      <c r="C45" s="562"/>
      <c r="D45" s="562"/>
      <c r="E45" s="307"/>
      <c r="F45" s="307"/>
      <c r="G45" s="307"/>
      <c r="H45" s="307"/>
      <c r="I45" s="307"/>
      <c r="J45" s="307"/>
      <c r="K45" s="307"/>
      <c r="L45" s="307"/>
      <c r="M45" s="307"/>
      <c r="N45" s="307"/>
      <c r="O45" s="307"/>
      <c r="P45" s="307"/>
      <c r="Q45" s="307"/>
      <c r="R45" s="307"/>
      <c r="S45" s="307"/>
      <c r="T45" s="532"/>
      <c r="V45" s="555"/>
      <c r="W45" s="555"/>
      <c r="X45" s="555"/>
      <c r="Y45" s="555"/>
      <c r="Z45" s="555"/>
      <c r="AA45" s="555"/>
      <c r="AB45" s="555"/>
    </row>
    <row r="46" spans="1:28" ht="6" customHeight="1" x14ac:dyDescent="0.2">
      <c r="B46" s="531"/>
      <c r="C46" s="555"/>
      <c r="D46" s="555"/>
      <c r="E46" s="555"/>
      <c r="F46" s="555"/>
      <c r="G46" s="555"/>
      <c r="H46" s="555"/>
      <c r="I46" s="555"/>
      <c r="J46" s="555"/>
      <c r="K46" s="555"/>
      <c r="L46" s="555"/>
      <c r="M46" s="555"/>
      <c r="N46" s="555"/>
      <c r="O46" s="563"/>
      <c r="P46" s="555"/>
      <c r="Q46" s="555"/>
      <c r="R46" s="555"/>
      <c r="S46" s="555"/>
      <c r="T46" s="532"/>
      <c r="V46" s="555"/>
      <c r="W46" s="555"/>
      <c r="X46" s="555"/>
      <c r="Y46" s="555"/>
      <c r="Z46" s="555"/>
      <c r="AA46" s="555"/>
      <c r="AB46" s="555"/>
    </row>
    <row r="47" spans="1:28" ht="15" customHeight="1" thickBot="1" x14ac:dyDescent="0.25">
      <c r="A47" s="564"/>
      <c r="B47" s="565" t="s">
        <v>129</v>
      </c>
      <c r="C47" s="566"/>
      <c r="D47" s="566"/>
      <c r="E47" s="566"/>
      <c r="F47" s="566"/>
      <c r="G47" s="566"/>
      <c r="H47" s="566"/>
      <c r="I47" s="567"/>
      <c r="J47" s="567"/>
      <c r="K47" s="566"/>
      <c r="L47" s="568"/>
      <c r="M47" s="569"/>
      <c r="N47" s="569"/>
      <c r="O47" s="569"/>
      <c r="P47" s="569"/>
      <c r="Q47" s="569"/>
      <c r="R47" s="567"/>
      <c r="S47" s="566"/>
      <c r="T47" s="570"/>
      <c r="V47" s="555"/>
      <c r="W47" s="555"/>
      <c r="X47" s="555"/>
      <c r="Y47" s="555"/>
      <c r="Z47" s="555"/>
      <c r="AA47" s="555"/>
      <c r="AB47" s="555"/>
    </row>
    <row r="48" spans="1:28" ht="6" customHeight="1" thickTop="1" x14ac:dyDescent="0.2">
      <c r="D48" s="530"/>
      <c r="O48" s="571"/>
      <c r="V48" s="555"/>
      <c r="W48" s="555"/>
      <c r="X48" s="555"/>
      <c r="Y48" s="555"/>
      <c r="Z48" s="555"/>
      <c r="AA48" s="555"/>
      <c r="AB48" s="555"/>
    </row>
    <row r="49" spans="22:28" ht="15.75" customHeight="1" x14ac:dyDescent="0.2">
      <c r="V49" s="555"/>
      <c r="W49" s="555"/>
      <c r="X49" s="555"/>
      <c r="Y49" s="555"/>
      <c r="Z49" s="555"/>
      <c r="AA49" s="555"/>
      <c r="AB49" s="555"/>
    </row>
    <row r="50" spans="22:28" ht="15.75" customHeight="1" x14ac:dyDescent="0.2"/>
    <row r="51" spans="22:28" ht="15.75" customHeight="1" x14ac:dyDescent="0.2"/>
    <row r="52" spans="22:28" ht="15.75" customHeight="1" x14ac:dyDescent="0.2"/>
    <row r="53" spans="22:28" ht="15.75" customHeight="1" x14ac:dyDescent="0.2"/>
    <row r="54" spans="22:28" ht="15.75" customHeight="1" x14ac:dyDescent="0.2"/>
    <row r="55" spans="22:28" ht="15.75" customHeight="1" x14ac:dyDescent="0.2"/>
    <row r="56" spans="22:28" ht="15.75" customHeight="1" x14ac:dyDescent="0.2"/>
    <row r="57" spans="22:28" ht="15.75" customHeight="1" x14ac:dyDescent="0.2"/>
    <row r="58" spans="22:28" ht="15.75" customHeight="1" x14ac:dyDescent="0.2"/>
    <row r="59" spans="22:28" ht="15.75" customHeight="1" x14ac:dyDescent="0.2"/>
    <row r="60" spans="22:28" ht="15.75" customHeight="1" x14ac:dyDescent="0.2"/>
    <row r="61" spans="22:28" ht="15.75" customHeight="1" x14ac:dyDescent="0.2"/>
    <row r="62" spans="22:28" ht="15.75" customHeight="1" x14ac:dyDescent="0.2"/>
    <row r="63" spans="22:28" ht="15.75" customHeight="1" x14ac:dyDescent="0.2"/>
    <row r="64" spans="22:28" ht="15.75" customHeight="1" x14ac:dyDescent="0.2"/>
  </sheetData>
  <sheetProtection algorithmName="SHA-512" hashValue="eD16oLWbdiHUTU1Jp56nSvIaNxBGy/kGGzlX9CwEmvbiGgQrL+VuSrV6lLeZdfzVRKqpyO/XttSVNaZY40nkXg==" saltValue="DqgXWZXiLPORi7gPisBHWA==" spinCount="100000" sheet="1" objects="1" scenarios="1" selectLockedCells="1"/>
  <mergeCells count="107">
    <mergeCell ref="P23:Q23"/>
    <mergeCell ref="R23:S23"/>
    <mergeCell ref="C22:D22"/>
    <mergeCell ref="E22:G22"/>
    <mergeCell ref="H22:I22"/>
    <mergeCell ref="J22:L22"/>
    <mergeCell ref="J23:L23"/>
    <mergeCell ref="H24:I24"/>
    <mergeCell ref="C23:D23"/>
    <mergeCell ref="E23:G23"/>
    <mergeCell ref="H23:I23"/>
    <mergeCell ref="N23:O23"/>
    <mergeCell ref="C24:D24"/>
    <mergeCell ref="K29:M29"/>
    <mergeCell ref="N29:P29"/>
    <mergeCell ref="Q29:S29"/>
    <mergeCell ref="C29:D29"/>
    <mergeCell ref="C44:D44"/>
    <mergeCell ref="E44:S44"/>
    <mergeCell ref="E45:S45"/>
    <mergeCell ref="C34:D34"/>
    <mergeCell ref="C30:D30"/>
    <mergeCell ref="C31:D31"/>
    <mergeCell ref="C32:D32"/>
    <mergeCell ref="C33:D33"/>
    <mergeCell ref="W28:X41"/>
    <mergeCell ref="Z28:AA41"/>
    <mergeCell ref="B20:T20"/>
    <mergeCell ref="B18:D18"/>
    <mergeCell ref="E18:I18"/>
    <mergeCell ref="J18:N18"/>
    <mergeCell ref="O18:T18"/>
    <mergeCell ref="B26:T26"/>
    <mergeCell ref="H19:I19"/>
    <mergeCell ref="J19:K19"/>
    <mergeCell ref="M19:N19"/>
    <mergeCell ref="O19:P19"/>
    <mergeCell ref="R19:T19"/>
    <mergeCell ref="B19:D19"/>
    <mergeCell ref="E19:F19"/>
    <mergeCell ref="E24:G24"/>
    <mergeCell ref="C28:S28"/>
    <mergeCell ref="J24:L24"/>
    <mergeCell ref="N22:S22"/>
    <mergeCell ref="N24:O24"/>
    <mergeCell ref="P24:Q24"/>
    <mergeCell ref="R24:S24"/>
    <mergeCell ref="E29:G29"/>
    <mergeCell ref="H29:J29"/>
    <mergeCell ref="B16:D16"/>
    <mergeCell ref="E16:I16"/>
    <mergeCell ref="J16:N16"/>
    <mergeCell ref="O16:T16"/>
    <mergeCell ref="B17:D17"/>
    <mergeCell ref="E17:I17"/>
    <mergeCell ref="J17:N17"/>
    <mergeCell ref="O17:T17"/>
    <mergeCell ref="B14:D14"/>
    <mergeCell ref="E14:I14"/>
    <mergeCell ref="J14:N14"/>
    <mergeCell ref="O14:T14"/>
    <mergeCell ref="B15:D15"/>
    <mergeCell ref="E15:I15"/>
    <mergeCell ref="J15:N15"/>
    <mergeCell ref="O15:T15"/>
    <mergeCell ref="C10:D10"/>
    <mergeCell ref="E10:M10"/>
    <mergeCell ref="N10:P10"/>
    <mergeCell ref="B12:T12"/>
    <mergeCell ref="B13:D13"/>
    <mergeCell ref="E13:I13"/>
    <mergeCell ref="J13:N13"/>
    <mergeCell ref="O13:T13"/>
    <mergeCell ref="C8:D8"/>
    <mergeCell ref="E8:M8"/>
    <mergeCell ref="N8:O8"/>
    <mergeCell ref="P8:S8"/>
    <mergeCell ref="C9:D9"/>
    <mergeCell ref="E9:G9"/>
    <mergeCell ref="H9:J9"/>
    <mergeCell ref="K9:M9"/>
    <mergeCell ref="N9:P9"/>
    <mergeCell ref="Q9:S9"/>
    <mergeCell ref="F2:O5"/>
    <mergeCell ref="P2:Q3"/>
    <mergeCell ref="R2:T3"/>
    <mergeCell ref="P4:Q5"/>
    <mergeCell ref="R4:T5"/>
    <mergeCell ref="B6:T6"/>
    <mergeCell ref="C36:E37"/>
    <mergeCell ref="C38:E39"/>
    <mergeCell ref="F36:G37"/>
    <mergeCell ref="F38:G39"/>
    <mergeCell ref="H36:I37"/>
    <mergeCell ref="J36:K37"/>
    <mergeCell ref="L36:M37"/>
    <mergeCell ref="N36:O37"/>
    <mergeCell ref="P36:P37"/>
    <mergeCell ref="Q36:R37"/>
    <mergeCell ref="S36:S37"/>
    <mergeCell ref="H38:I39"/>
    <mergeCell ref="J38:K39"/>
    <mergeCell ref="L38:M39"/>
    <mergeCell ref="N38:O39"/>
    <mergeCell ref="P38:P39"/>
    <mergeCell ref="Q38:R39"/>
    <mergeCell ref="S38:S39"/>
  </mergeCells>
  <conditionalFormatting sqref="R4 P8 E8:E10 K9 Q9:Q10 S10 E14:E19 J14:J18 O14:O18 E31:S32 E29:S29 N24:S24 E22:G24 J22:L24">
    <cfRule type="cellIs" dxfId="54" priority="22" operator="equal">
      <formula>0</formula>
    </cfRule>
  </conditionalFormatting>
  <conditionalFormatting sqref="R2">
    <cfRule type="cellIs" dxfId="53" priority="21" operator="equal">
      <formula>0</formula>
    </cfRule>
  </conditionalFormatting>
  <conditionalFormatting sqref="E44:E45">
    <cfRule type="cellIs" dxfId="52" priority="20" operator="equal">
      <formula>0</formula>
    </cfRule>
  </conditionalFormatting>
  <conditionalFormatting sqref="M19">
    <cfRule type="cellIs" dxfId="51" priority="14" operator="equal">
      <formula>0</formula>
    </cfRule>
  </conditionalFormatting>
  <conditionalFormatting sqref="O19">
    <cfRule type="cellIs" dxfId="50" priority="13" operator="equal">
      <formula>0</formula>
    </cfRule>
  </conditionalFormatting>
  <conditionalFormatting sqref="R19">
    <cfRule type="cellIs" dxfId="49" priority="12" operator="equal">
      <formula>0</formula>
    </cfRule>
  </conditionalFormatting>
  <conditionalFormatting sqref="M27 E42 Q42 R21 M21 N22 R25 R27">
    <cfRule type="cellIs" dxfId="48" priority="23" stopIfTrue="1" operator="equal">
      <formula>"FAIL"</formula>
    </cfRule>
    <cfRule type="cellIs" dxfId="47" priority="24" stopIfTrue="1" operator="equal">
      <formula>"PASS"</formula>
    </cfRule>
  </conditionalFormatting>
  <conditionalFormatting sqref="H19">
    <cfRule type="cellIs" dxfId="46" priority="16" operator="equal">
      <formula>0</formula>
    </cfRule>
  </conditionalFormatting>
  <conditionalFormatting sqref="J19">
    <cfRule type="cellIs" dxfId="45" priority="15" operator="equal">
      <formula>0</formula>
    </cfRule>
  </conditionalFormatting>
  <conditionalFormatting sqref="M25">
    <cfRule type="cellIs" dxfId="44" priority="8" stopIfTrue="1" operator="equal">
      <formula>"FAIL"</formula>
    </cfRule>
    <cfRule type="cellIs" dxfId="43" priority="9" stopIfTrue="1" operator="equal">
      <formula>"PASS"</formula>
    </cfRule>
  </conditionalFormatting>
  <conditionalFormatting sqref="E41 Q41">
    <cfRule type="cellIs" dxfId="42" priority="5" stopIfTrue="1" operator="equal">
      <formula>"FAIL"</formula>
    </cfRule>
    <cfRule type="cellIs" dxfId="41" priority="6" stopIfTrue="1" operator="equal">
      <formula>"PASS"</formula>
    </cfRule>
  </conditionalFormatting>
  <printOptions horizontalCentered="1" verticalCentered="1"/>
  <pageMargins left="0.25" right="0.25" top="0.25" bottom="0.25" header="0" footer="0"/>
  <pageSetup orientation="portrait" horizontalDpi="4294967295" verticalDpi="4294967295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9"/>
  <sheetViews>
    <sheetView showGridLines="0" view="pageBreakPreview" zoomScale="115" zoomScaleNormal="60" zoomScaleSheetLayoutView="115" workbookViewId="0">
      <selection activeCell="S10" sqref="S10"/>
    </sheetView>
  </sheetViews>
  <sheetFormatPr defaultRowHeight="12.75" x14ac:dyDescent="0.2"/>
  <cols>
    <col min="1" max="2" width="1.5" style="530" customWidth="1"/>
    <col min="3" max="3" width="5.125" style="530" customWidth="1"/>
    <col min="4" max="4" width="5.125" style="650" customWidth="1"/>
    <col min="5" max="19" width="5.125" style="530" customWidth="1"/>
    <col min="20" max="21" width="1.5" style="530" customWidth="1"/>
    <col min="22" max="24" width="5.25" style="530" customWidth="1"/>
    <col min="25" max="25" width="6.5" style="530" customWidth="1"/>
    <col min="26" max="35" width="5.25" style="530" customWidth="1"/>
    <col min="36" max="41" width="6.125" style="530" customWidth="1"/>
    <col min="42" max="46" width="5" style="530" customWidth="1"/>
    <col min="47" max="47" width="6" style="530" customWidth="1"/>
    <col min="48" max="115" width="1.5" style="530" customWidth="1"/>
    <col min="116" max="16384" width="9" style="530"/>
  </cols>
  <sheetData>
    <row r="1" spans="2:21" s="587" customFormat="1" ht="9" customHeight="1" thickBot="1" x14ac:dyDescent="0.25"/>
    <row r="2" spans="2:21" s="587" customFormat="1" ht="14.25" customHeight="1" x14ac:dyDescent="0.2">
      <c r="B2" s="588"/>
      <c r="C2" s="589"/>
      <c r="D2" s="589"/>
      <c r="E2" s="589"/>
      <c r="F2" s="491" t="s">
        <v>117</v>
      </c>
      <c r="G2" s="491"/>
      <c r="H2" s="491"/>
      <c r="I2" s="491"/>
      <c r="J2" s="491"/>
      <c r="K2" s="491"/>
      <c r="L2" s="491"/>
      <c r="M2" s="491"/>
      <c r="N2" s="491"/>
      <c r="O2" s="492"/>
      <c r="P2" s="493" t="s">
        <v>106</v>
      </c>
      <c r="Q2" s="494"/>
      <c r="R2" s="351"/>
      <c r="S2" s="351"/>
      <c r="T2" s="352"/>
      <c r="U2" s="590"/>
    </row>
    <row r="3" spans="2:21" s="587" customFormat="1" ht="14.25" customHeight="1" x14ac:dyDescent="0.2">
      <c r="B3" s="591"/>
      <c r="C3" s="592"/>
      <c r="D3" s="592"/>
      <c r="E3" s="592"/>
      <c r="F3" s="498"/>
      <c r="G3" s="498"/>
      <c r="H3" s="498"/>
      <c r="I3" s="498"/>
      <c r="J3" s="498"/>
      <c r="K3" s="498"/>
      <c r="L3" s="498"/>
      <c r="M3" s="498"/>
      <c r="N3" s="498"/>
      <c r="O3" s="499"/>
      <c r="P3" s="500"/>
      <c r="Q3" s="501"/>
      <c r="R3" s="353"/>
      <c r="S3" s="353"/>
      <c r="T3" s="354"/>
      <c r="U3" s="590"/>
    </row>
    <row r="4" spans="2:21" s="587" customFormat="1" ht="14.25" customHeight="1" x14ac:dyDescent="0.2">
      <c r="B4" s="591"/>
      <c r="C4" s="593"/>
      <c r="D4" s="593"/>
      <c r="E4" s="593"/>
      <c r="F4" s="498"/>
      <c r="G4" s="498"/>
      <c r="H4" s="498"/>
      <c r="I4" s="498"/>
      <c r="J4" s="498"/>
      <c r="K4" s="498"/>
      <c r="L4" s="498"/>
      <c r="M4" s="498"/>
      <c r="N4" s="498"/>
      <c r="O4" s="499"/>
      <c r="P4" s="503" t="s">
        <v>105</v>
      </c>
      <c r="Q4" s="504"/>
      <c r="R4" s="355"/>
      <c r="S4" s="355"/>
      <c r="T4" s="356"/>
      <c r="U4" s="590"/>
    </row>
    <row r="5" spans="2:21" s="587" customFormat="1" ht="14.25" customHeight="1" x14ac:dyDescent="0.2">
      <c r="B5" s="594"/>
      <c r="C5" s="595"/>
      <c r="D5" s="595"/>
      <c r="E5" s="595"/>
      <c r="F5" s="507"/>
      <c r="G5" s="507"/>
      <c r="H5" s="507"/>
      <c r="I5" s="507"/>
      <c r="J5" s="507"/>
      <c r="K5" s="507"/>
      <c r="L5" s="507"/>
      <c r="M5" s="507"/>
      <c r="N5" s="507"/>
      <c r="O5" s="508"/>
      <c r="P5" s="509"/>
      <c r="Q5" s="510"/>
      <c r="R5" s="353"/>
      <c r="S5" s="353"/>
      <c r="T5" s="354"/>
      <c r="U5" s="590"/>
    </row>
    <row r="6" spans="2:21" s="587" customFormat="1" ht="18" customHeight="1" thickBot="1" x14ac:dyDescent="0.25">
      <c r="B6" s="596" t="s">
        <v>213</v>
      </c>
      <c r="C6" s="597"/>
      <c r="D6" s="597"/>
      <c r="E6" s="597"/>
      <c r="F6" s="597"/>
      <c r="G6" s="597"/>
      <c r="H6" s="597"/>
      <c r="I6" s="597"/>
      <c r="J6" s="597"/>
      <c r="K6" s="597"/>
      <c r="L6" s="597"/>
      <c r="M6" s="597"/>
      <c r="N6" s="597"/>
      <c r="O6" s="597"/>
      <c r="P6" s="597"/>
      <c r="Q6" s="597"/>
      <c r="R6" s="597"/>
      <c r="S6" s="597"/>
      <c r="T6" s="598"/>
      <c r="U6" s="590"/>
    </row>
    <row r="7" spans="2:21" s="587" customFormat="1" ht="4.5" customHeight="1" thickTop="1" x14ac:dyDescent="0.2">
      <c r="B7" s="599"/>
      <c r="C7" s="600"/>
      <c r="D7" s="600"/>
      <c r="E7" s="600"/>
      <c r="F7" s="600"/>
      <c r="G7" s="600"/>
      <c r="H7" s="600"/>
      <c r="I7" s="600"/>
      <c r="J7" s="600"/>
      <c r="K7" s="600"/>
      <c r="L7" s="600"/>
      <c r="M7" s="600"/>
      <c r="N7" s="600"/>
      <c r="O7" s="600"/>
      <c r="P7" s="600"/>
      <c r="Q7" s="600"/>
      <c r="R7" s="600"/>
      <c r="S7" s="600"/>
      <c r="T7" s="601"/>
      <c r="U7" s="590"/>
    </row>
    <row r="8" spans="2:21" s="520" customFormat="1" ht="15.75" customHeight="1" x14ac:dyDescent="0.2">
      <c r="B8" s="517"/>
      <c r="C8" s="283" t="s">
        <v>120</v>
      </c>
      <c r="D8" s="283"/>
      <c r="E8" s="284"/>
      <c r="F8" s="284"/>
      <c r="G8" s="284"/>
      <c r="H8" s="284"/>
      <c r="I8" s="284"/>
      <c r="J8" s="284"/>
      <c r="K8" s="284"/>
      <c r="L8" s="284"/>
      <c r="M8" s="284"/>
      <c r="N8" s="285" t="s">
        <v>5</v>
      </c>
      <c r="O8" s="285"/>
      <c r="P8" s="572"/>
      <c r="Q8" s="572"/>
      <c r="R8" s="572"/>
      <c r="S8" s="572"/>
      <c r="T8" s="518"/>
      <c r="U8" s="602"/>
    </row>
    <row r="9" spans="2:21" s="520" customFormat="1" ht="15.75" customHeight="1" x14ac:dyDescent="0.2">
      <c r="B9" s="517"/>
      <c r="C9" s="283" t="s">
        <v>119</v>
      </c>
      <c r="D9" s="283"/>
      <c r="E9" s="572"/>
      <c r="F9" s="572"/>
      <c r="G9" s="572"/>
      <c r="H9" s="256" t="s">
        <v>118</v>
      </c>
      <c r="I9" s="256"/>
      <c r="J9" s="256"/>
      <c r="K9" s="573"/>
      <c r="L9" s="573"/>
      <c r="M9" s="573"/>
      <c r="N9" s="256" t="s">
        <v>121</v>
      </c>
      <c r="O9" s="256"/>
      <c r="P9" s="256"/>
      <c r="Q9" s="276"/>
      <c r="R9" s="276"/>
      <c r="S9" s="276"/>
      <c r="T9" s="519"/>
    </row>
    <row r="10" spans="2:21" s="520" customFormat="1" ht="15.75" customHeight="1" x14ac:dyDescent="0.2">
      <c r="B10" s="517"/>
      <c r="C10" s="272" t="s">
        <v>1</v>
      </c>
      <c r="D10" s="272"/>
      <c r="E10" s="572"/>
      <c r="F10" s="572"/>
      <c r="G10" s="572"/>
      <c r="H10" s="572"/>
      <c r="I10" s="572"/>
      <c r="J10" s="572"/>
      <c r="K10" s="572"/>
      <c r="L10" s="572"/>
      <c r="M10" s="572"/>
      <c r="N10" s="256" t="s">
        <v>107</v>
      </c>
      <c r="O10" s="256"/>
      <c r="P10" s="256"/>
      <c r="Q10" s="574"/>
      <c r="R10" s="5" t="s">
        <v>108</v>
      </c>
      <c r="S10" s="574"/>
      <c r="T10" s="519"/>
    </row>
    <row r="11" spans="2:21" s="520" customFormat="1" ht="6" customHeight="1" thickBot="1" x14ac:dyDescent="0.25">
      <c r="B11" s="517"/>
      <c r="J11" s="521"/>
      <c r="K11" s="58"/>
      <c r="L11" s="58"/>
      <c r="M11" s="521"/>
      <c r="N11" s="521"/>
      <c r="O11" s="221"/>
      <c r="P11" s="221"/>
      <c r="Q11" s="58"/>
      <c r="R11" s="58"/>
      <c r="S11" s="522"/>
      <c r="T11" s="519"/>
    </row>
    <row r="12" spans="2:21" s="520" customFormat="1" ht="15.75" customHeight="1" thickTop="1" thickBot="1" x14ac:dyDescent="0.25">
      <c r="B12" s="288" t="s">
        <v>182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406"/>
    </row>
    <row r="13" spans="2:21" s="520" customFormat="1" ht="15.75" customHeight="1" thickTop="1" x14ac:dyDescent="0.2">
      <c r="B13" s="523"/>
      <c r="C13" s="524"/>
      <c r="D13" s="524"/>
      <c r="E13" s="273" t="s">
        <v>2</v>
      </c>
      <c r="F13" s="274"/>
      <c r="G13" s="274"/>
      <c r="H13" s="274"/>
      <c r="I13" s="274"/>
      <c r="J13" s="274" t="s">
        <v>3</v>
      </c>
      <c r="K13" s="274"/>
      <c r="L13" s="274"/>
      <c r="M13" s="274"/>
      <c r="N13" s="274"/>
      <c r="O13" s="274" t="s">
        <v>4</v>
      </c>
      <c r="P13" s="274"/>
      <c r="Q13" s="274"/>
      <c r="R13" s="274"/>
      <c r="S13" s="274"/>
      <c r="T13" s="275"/>
    </row>
    <row r="14" spans="2:21" s="520" customFormat="1" ht="15.75" customHeight="1" x14ac:dyDescent="0.2">
      <c r="B14" s="269" t="s">
        <v>109</v>
      </c>
      <c r="C14" s="270"/>
      <c r="D14" s="271"/>
      <c r="E14" s="575"/>
      <c r="F14" s="576"/>
      <c r="G14" s="576"/>
      <c r="H14" s="576"/>
      <c r="I14" s="576"/>
      <c r="J14" s="576"/>
      <c r="K14" s="576"/>
      <c r="L14" s="576"/>
      <c r="M14" s="576"/>
      <c r="N14" s="576"/>
      <c r="O14" s="576"/>
      <c r="P14" s="576"/>
      <c r="Q14" s="576"/>
      <c r="R14" s="576"/>
      <c r="S14" s="576"/>
      <c r="T14" s="577"/>
    </row>
    <row r="15" spans="2:21" s="520" customFormat="1" ht="15.75" customHeight="1" x14ac:dyDescent="0.2">
      <c r="B15" s="269" t="s">
        <v>111</v>
      </c>
      <c r="C15" s="270"/>
      <c r="D15" s="271"/>
      <c r="E15" s="578"/>
      <c r="F15" s="579"/>
      <c r="G15" s="579"/>
      <c r="H15" s="579"/>
      <c r="I15" s="580"/>
      <c r="J15" s="581"/>
      <c r="K15" s="579"/>
      <c r="L15" s="579"/>
      <c r="M15" s="579"/>
      <c r="N15" s="580"/>
      <c r="O15" s="581"/>
      <c r="P15" s="579"/>
      <c r="Q15" s="579"/>
      <c r="R15" s="579"/>
      <c r="S15" s="579"/>
      <c r="T15" s="582"/>
    </row>
    <row r="16" spans="2:21" s="520" customFormat="1" ht="15.75" customHeight="1" x14ac:dyDescent="0.2">
      <c r="B16" s="269" t="s">
        <v>100</v>
      </c>
      <c r="C16" s="270"/>
      <c r="D16" s="271"/>
      <c r="E16" s="575"/>
      <c r="F16" s="576"/>
      <c r="G16" s="576"/>
      <c r="H16" s="576"/>
      <c r="I16" s="576"/>
      <c r="J16" s="576"/>
      <c r="K16" s="576"/>
      <c r="L16" s="576"/>
      <c r="M16" s="576"/>
      <c r="N16" s="576"/>
      <c r="O16" s="576"/>
      <c r="P16" s="576"/>
      <c r="Q16" s="576"/>
      <c r="R16" s="576"/>
      <c r="S16" s="576"/>
      <c r="T16" s="577"/>
    </row>
    <row r="17" spans="2:28" s="520" customFormat="1" ht="15.75" customHeight="1" x14ac:dyDescent="0.2">
      <c r="B17" s="269" t="s">
        <v>101</v>
      </c>
      <c r="C17" s="270"/>
      <c r="D17" s="271"/>
      <c r="E17" s="575"/>
      <c r="F17" s="576"/>
      <c r="G17" s="576"/>
      <c r="H17" s="576"/>
      <c r="I17" s="576"/>
      <c r="J17" s="576"/>
      <c r="K17" s="576"/>
      <c r="L17" s="576"/>
      <c r="M17" s="576"/>
      <c r="N17" s="576"/>
      <c r="O17" s="576"/>
      <c r="P17" s="576"/>
      <c r="Q17" s="576"/>
      <c r="R17" s="576"/>
      <c r="S17" s="576"/>
      <c r="T17" s="577"/>
    </row>
    <row r="18" spans="2:28" s="520" customFormat="1" ht="15.75" customHeight="1" x14ac:dyDescent="0.2">
      <c r="B18" s="395" t="s">
        <v>194</v>
      </c>
      <c r="C18" s="396"/>
      <c r="D18" s="396"/>
      <c r="E18" s="575"/>
      <c r="F18" s="576"/>
      <c r="G18" s="576"/>
      <c r="H18" s="576"/>
      <c r="I18" s="576"/>
      <c r="J18" s="576"/>
      <c r="K18" s="576"/>
      <c r="L18" s="576"/>
      <c r="M18" s="576"/>
      <c r="N18" s="576"/>
      <c r="O18" s="576"/>
      <c r="P18" s="576"/>
      <c r="Q18" s="576"/>
      <c r="R18" s="576"/>
      <c r="S18" s="576"/>
      <c r="T18" s="577"/>
    </row>
    <row r="19" spans="2:28" s="520" customFormat="1" ht="15.75" customHeight="1" thickBot="1" x14ac:dyDescent="0.25">
      <c r="B19" s="252" t="s">
        <v>183</v>
      </c>
      <c r="C19" s="253"/>
      <c r="D19" s="254"/>
      <c r="E19" s="583"/>
      <c r="F19" s="584"/>
      <c r="G19" s="222" t="s">
        <v>184</v>
      </c>
      <c r="H19" s="584"/>
      <c r="I19" s="584"/>
      <c r="J19" s="584"/>
      <c r="K19" s="584"/>
      <c r="L19" s="109" t="s">
        <v>184</v>
      </c>
      <c r="M19" s="584"/>
      <c r="N19" s="584"/>
      <c r="O19" s="584"/>
      <c r="P19" s="584"/>
      <c r="Q19" s="109" t="s">
        <v>184</v>
      </c>
      <c r="R19" s="584"/>
      <c r="S19" s="584"/>
      <c r="T19" s="585"/>
    </row>
    <row r="20" spans="2:28" s="520" customFormat="1" ht="15.75" customHeight="1" thickTop="1" thickBot="1" x14ac:dyDescent="0.25">
      <c r="B20" s="288" t="s">
        <v>208</v>
      </c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  <c r="N20" s="289"/>
      <c r="O20" s="289"/>
      <c r="P20" s="289"/>
      <c r="Q20" s="289"/>
      <c r="R20" s="289"/>
      <c r="S20" s="289"/>
      <c r="T20" s="406"/>
    </row>
    <row r="21" spans="2:28" s="605" customFormat="1" ht="6" customHeight="1" thickTop="1" x14ac:dyDescent="0.25">
      <c r="B21" s="55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86"/>
      <c r="P21" s="86"/>
      <c r="Q21" s="86"/>
      <c r="R21" s="56"/>
      <c r="S21" s="56"/>
      <c r="T21" s="57"/>
    </row>
    <row r="22" spans="2:28" s="605" customFormat="1" ht="18" customHeight="1" x14ac:dyDescent="0.25">
      <c r="B22" s="110"/>
      <c r="C22" s="256" t="s">
        <v>200</v>
      </c>
      <c r="D22" s="256"/>
      <c r="E22" s="586"/>
      <c r="F22" s="586"/>
      <c r="G22" s="586"/>
      <c r="H22" s="256" t="s">
        <v>138</v>
      </c>
      <c r="I22" s="256"/>
      <c r="J22" s="586"/>
      <c r="K22" s="586"/>
      <c r="L22" s="586"/>
      <c r="N22" s="256" t="s">
        <v>198</v>
      </c>
      <c r="O22" s="256"/>
      <c r="P22" s="723"/>
      <c r="Q22" s="723"/>
      <c r="R22" s="723"/>
      <c r="S22" s="113"/>
      <c r="T22" s="112"/>
    </row>
    <row r="23" spans="2:28" s="605" customFormat="1" ht="18" customHeight="1" x14ac:dyDescent="0.25">
      <c r="B23" s="110"/>
      <c r="C23" s="256" t="s">
        <v>186</v>
      </c>
      <c r="D23" s="256"/>
      <c r="E23" s="723"/>
      <c r="F23" s="723"/>
      <c r="G23" s="723"/>
      <c r="H23" s="256" t="s">
        <v>64</v>
      </c>
      <c r="I23" s="256"/>
      <c r="J23" s="586"/>
      <c r="K23" s="586"/>
      <c r="L23" s="586"/>
      <c r="M23" s="113"/>
      <c r="N23" s="256" t="s">
        <v>199</v>
      </c>
      <c r="O23" s="256"/>
      <c r="P23" s="723"/>
      <c r="Q23" s="723"/>
      <c r="R23" s="723"/>
      <c r="S23" s="214"/>
      <c r="T23" s="112"/>
    </row>
    <row r="24" spans="2:28" s="605" customFormat="1" ht="6" customHeight="1" thickBot="1" x14ac:dyDescent="0.3">
      <c r="B24" s="11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111"/>
      <c r="P24" s="111"/>
      <c r="Q24" s="111"/>
      <c r="R24" s="220"/>
      <c r="S24" s="220"/>
      <c r="T24" s="112"/>
      <c r="V24" s="604"/>
      <c r="W24" s="604"/>
      <c r="X24" s="604"/>
      <c r="Y24" s="604"/>
      <c r="Z24" s="604"/>
      <c r="AA24" s="604"/>
      <c r="AB24" s="604"/>
    </row>
    <row r="25" spans="2:28" s="605" customFormat="1" ht="15.75" customHeight="1" thickTop="1" thickBot="1" x14ac:dyDescent="0.3">
      <c r="B25" s="288" t="s">
        <v>197</v>
      </c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  <c r="N25" s="289"/>
      <c r="O25" s="289"/>
      <c r="P25" s="289"/>
      <c r="Q25" s="289"/>
      <c r="R25" s="289"/>
      <c r="S25" s="289"/>
      <c r="T25" s="406"/>
      <c r="V25" s="604"/>
      <c r="W25" s="604"/>
      <c r="X25" s="604"/>
      <c r="Y25" s="604"/>
      <c r="Z25" s="604"/>
      <c r="AA25" s="604"/>
      <c r="AB25" s="604"/>
    </row>
    <row r="26" spans="2:28" s="605" customFormat="1" ht="6" customHeight="1" thickTop="1" thickBot="1" x14ac:dyDescent="0.3">
      <c r="B26" s="55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86"/>
      <c r="P26" s="86"/>
      <c r="Q26" s="86"/>
      <c r="R26" s="56"/>
      <c r="S26" s="56"/>
      <c r="T26" s="57"/>
      <c r="V26" s="604"/>
      <c r="W26" s="604"/>
      <c r="X26" s="604"/>
      <c r="Y26" s="604"/>
      <c r="Z26" s="604"/>
      <c r="AA26" s="604"/>
      <c r="AB26" s="604"/>
    </row>
    <row r="27" spans="2:28" s="608" customFormat="1" ht="18" customHeight="1" thickBot="1" x14ac:dyDescent="0.3">
      <c r="B27" s="606"/>
      <c r="C27" s="361" t="s">
        <v>196</v>
      </c>
      <c r="D27" s="362"/>
      <c r="E27" s="362"/>
      <c r="F27" s="362"/>
      <c r="G27" s="362"/>
      <c r="H27" s="362"/>
      <c r="I27" s="362"/>
      <c r="J27" s="362"/>
      <c r="K27" s="362"/>
      <c r="L27" s="362"/>
      <c r="M27" s="362"/>
      <c r="N27" s="362"/>
      <c r="O27" s="362"/>
      <c r="P27" s="362"/>
      <c r="Q27" s="362"/>
      <c r="R27" s="362"/>
      <c r="S27" s="363"/>
      <c r="T27" s="83"/>
      <c r="V27" s="611"/>
      <c r="W27" s="697"/>
      <c r="X27" s="697"/>
      <c r="Y27" s="611"/>
      <c r="Z27" s="697"/>
      <c r="AA27" s="697"/>
      <c r="AB27" s="611"/>
    </row>
    <row r="28" spans="2:28" s="608" customFormat="1" ht="18" customHeight="1" thickTop="1" thickBot="1" x14ac:dyDescent="0.3">
      <c r="B28" s="606"/>
      <c r="C28" s="424" t="s">
        <v>180</v>
      </c>
      <c r="D28" s="425"/>
      <c r="E28" s="747"/>
      <c r="F28" s="748"/>
      <c r="G28" s="749"/>
      <c r="H28" s="747"/>
      <c r="I28" s="748"/>
      <c r="J28" s="749"/>
      <c r="K28" s="747"/>
      <c r="L28" s="748"/>
      <c r="M28" s="749"/>
      <c r="N28" s="747"/>
      <c r="O28" s="748"/>
      <c r="P28" s="749"/>
      <c r="Q28" s="747"/>
      <c r="R28" s="748"/>
      <c r="S28" s="749"/>
      <c r="T28" s="607"/>
      <c r="V28" s="611"/>
      <c r="W28" s="697"/>
      <c r="X28" s="697"/>
      <c r="Y28" s="611"/>
      <c r="Z28" s="697"/>
      <c r="AA28" s="697"/>
      <c r="AB28" s="611"/>
    </row>
    <row r="29" spans="2:28" s="608" customFormat="1" ht="18" customHeight="1" thickTop="1" thickBot="1" x14ac:dyDescent="0.3">
      <c r="B29" s="606"/>
      <c r="C29" s="421" t="s">
        <v>201</v>
      </c>
      <c r="D29" s="422"/>
      <c r="E29" s="422"/>
      <c r="F29" s="422"/>
      <c r="G29" s="422"/>
      <c r="H29" s="422"/>
      <c r="I29" s="422"/>
      <c r="J29" s="422"/>
      <c r="K29" s="422"/>
      <c r="L29" s="422"/>
      <c r="M29" s="422"/>
      <c r="N29" s="422"/>
      <c r="O29" s="422"/>
      <c r="P29" s="422"/>
      <c r="Q29" s="422"/>
      <c r="R29" s="422"/>
      <c r="S29" s="423"/>
      <c r="T29" s="607"/>
      <c r="V29" s="611"/>
      <c r="W29" s="697"/>
      <c r="X29" s="697"/>
      <c r="Y29" s="611"/>
      <c r="Z29" s="697"/>
      <c r="AA29" s="697"/>
      <c r="AB29" s="611"/>
    </row>
    <row r="30" spans="2:28" s="608" customFormat="1" ht="18" customHeight="1" thickTop="1" thickBot="1" x14ac:dyDescent="0.3">
      <c r="B30" s="606"/>
      <c r="C30" s="426" t="s">
        <v>63</v>
      </c>
      <c r="D30" s="427"/>
      <c r="E30" s="123" t="s">
        <v>6</v>
      </c>
      <c r="F30" s="730" t="s">
        <v>7</v>
      </c>
      <c r="G30" s="124" t="s">
        <v>8</v>
      </c>
      <c r="H30" s="123" t="s">
        <v>6</v>
      </c>
      <c r="I30" s="730" t="s">
        <v>7</v>
      </c>
      <c r="J30" s="124" t="s">
        <v>8</v>
      </c>
      <c r="K30" s="123" t="s">
        <v>6</v>
      </c>
      <c r="L30" s="730" t="s">
        <v>7</v>
      </c>
      <c r="M30" s="124" t="s">
        <v>8</v>
      </c>
      <c r="N30" s="123" t="s">
        <v>6</v>
      </c>
      <c r="O30" s="730" t="s">
        <v>7</v>
      </c>
      <c r="P30" s="124" t="s">
        <v>8</v>
      </c>
      <c r="Q30" s="123" t="s">
        <v>6</v>
      </c>
      <c r="R30" s="730" t="s">
        <v>7</v>
      </c>
      <c r="S30" s="124" t="s">
        <v>8</v>
      </c>
      <c r="T30" s="607"/>
      <c r="V30" s="611"/>
      <c r="W30" s="697"/>
      <c r="X30" s="697"/>
      <c r="Y30" s="611"/>
      <c r="Z30" s="697"/>
      <c r="AA30" s="697"/>
      <c r="AB30" s="611"/>
    </row>
    <row r="31" spans="2:28" s="608" customFormat="1" ht="18" customHeight="1" x14ac:dyDescent="0.25">
      <c r="B31" s="606"/>
      <c r="C31" s="731" t="s">
        <v>203</v>
      </c>
      <c r="D31" s="115">
        <v>1</v>
      </c>
      <c r="E31" s="125"/>
      <c r="F31" s="242"/>
      <c r="G31" s="126"/>
      <c r="H31" s="125"/>
      <c r="I31" s="242"/>
      <c r="J31" s="126"/>
      <c r="K31" s="125"/>
      <c r="L31" s="242"/>
      <c r="M31" s="126"/>
      <c r="N31" s="125"/>
      <c r="O31" s="242"/>
      <c r="P31" s="126"/>
      <c r="Q31" s="125"/>
      <c r="R31" s="242"/>
      <c r="S31" s="126"/>
      <c r="T31" s="607"/>
      <c r="V31" s="611"/>
      <c r="W31" s="697"/>
      <c r="X31" s="697"/>
      <c r="Y31" s="611"/>
      <c r="Z31" s="697"/>
      <c r="AA31" s="697"/>
      <c r="AB31" s="611"/>
    </row>
    <row r="32" spans="2:28" s="608" customFormat="1" ht="18" customHeight="1" thickBot="1" x14ac:dyDescent="0.3">
      <c r="B32" s="606"/>
      <c r="C32" s="732"/>
      <c r="D32" s="117">
        <v>2</v>
      </c>
      <c r="E32" s="127"/>
      <c r="F32" s="128"/>
      <c r="G32" s="129"/>
      <c r="H32" s="127"/>
      <c r="I32" s="128"/>
      <c r="J32" s="129"/>
      <c r="K32" s="127"/>
      <c r="L32" s="128"/>
      <c r="M32" s="129"/>
      <c r="N32" s="127"/>
      <c r="O32" s="128"/>
      <c r="P32" s="129"/>
      <c r="Q32" s="127"/>
      <c r="R32" s="128"/>
      <c r="S32" s="129"/>
      <c r="T32" s="607"/>
      <c r="V32" s="611"/>
      <c r="W32" s="697"/>
      <c r="X32" s="697"/>
      <c r="Y32" s="611"/>
      <c r="Z32" s="697"/>
      <c r="AA32" s="697"/>
      <c r="AB32" s="611"/>
    </row>
    <row r="33" spans="2:28" s="608" customFormat="1" ht="18" customHeight="1" thickTop="1" thickBot="1" x14ac:dyDescent="0.3">
      <c r="B33" s="606"/>
      <c r="C33" s="733" t="s">
        <v>202</v>
      </c>
      <c r="D33" s="734"/>
      <c r="E33" s="735" t="str">
        <f t="shared" ref="E33:S33" si="0">IF(E31="","",IF(((AVERAGE(E31:E32))*0.06)&gt;(ABS(E31-E32)),((ABS(E31-E32))/(AVERAGE(E31:E32))),"Fail"))</f>
        <v/>
      </c>
      <c r="F33" s="736" t="str">
        <f t="shared" si="0"/>
        <v/>
      </c>
      <c r="G33" s="737" t="str">
        <f t="shared" si="0"/>
        <v/>
      </c>
      <c r="H33" s="735" t="str">
        <f t="shared" si="0"/>
        <v/>
      </c>
      <c r="I33" s="736" t="str">
        <f t="shared" si="0"/>
        <v/>
      </c>
      <c r="J33" s="737" t="str">
        <f t="shared" si="0"/>
        <v/>
      </c>
      <c r="K33" s="735" t="str">
        <f t="shared" si="0"/>
        <v/>
      </c>
      <c r="L33" s="736" t="str">
        <f t="shared" si="0"/>
        <v/>
      </c>
      <c r="M33" s="737" t="str">
        <f t="shared" si="0"/>
        <v/>
      </c>
      <c r="N33" s="735" t="str">
        <f t="shared" si="0"/>
        <v/>
      </c>
      <c r="O33" s="736" t="str">
        <f t="shared" si="0"/>
        <v/>
      </c>
      <c r="P33" s="737" t="str">
        <f t="shared" si="0"/>
        <v/>
      </c>
      <c r="Q33" s="735" t="str">
        <f t="shared" si="0"/>
        <v/>
      </c>
      <c r="R33" s="736" t="str">
        <f t="shared" si="0"/>
        <v/>
      </c>
      <c r="S33" s="737" t="str">
        <f t="shared" si="0"/>
        <v/>
      </c>
      <c r="T33" s="607"/>
      <c r="V33" s="611"/>
      <c r="W33" s="697"/>
      <c r="X33" s="697"/>
      <c r="Y33" s="611"/>
      <c r="Z33" s="697"/>
      <c r="AA33" s="697"/>
      <c r="AB33" s="611"/>
    </row>
    <row r="34" spans="2:28" s="608" customFormat="1" ht="18" customHeight="1" thickTop="1" x14ac:dyDescent="0.25">
      <c r="B34" s="606"/>
      <c r="C34" s="738" t="s">
        <v>201</v>
      </c>
      <c r="D34" s="118">
        <v>1</v>
      </c>
      <c r="E34" s="119"/>
      <c r="F34" s="120"/>
      <c r="G34" s="121"/>
      <c r="H34" s="119"/>
      <c r="I34" s="120"/>
      <c r="J34" s="121"/>
      <c r="K34" s="119"/>
      <c r="L34" s="120"/>
      <c r="M34" s="121"/>
      <c r="N34" s="119"/>
      <c r="O34" s="120"/>
      <c r="P34" s="121"/>
      <c r="Q34" s="119"/>
      <c r="R34" s="120"/>
      <c r="S34" s="121"/>
      <c r="T34" s="607"/>
      <c r="V34" s="611"/>
      <c r="W34" s="697"/>
      <c r="X34" s="697"/>
      <c r="Y34" s="611"/>
      <c r="Z34" s="697"/>
      <c r="AA34" s="697"/>
      <c r="AB34" s="611"/>
    </row>
    <row r="35" spans="2:28" s="608" customFormat="1" ht="18" customHeight="1" thickBot="1" x14ac:dyDescent="0.3">
      <c r="B35" s="606"/>
      <c r="C35" s="739"/>
      <c r="D35" s="116">
        <v>2</v>
      </c>
      <c r="E35" s="105"/>
      <c r="F35" s="106"/>
      <c r="G35" s="107"/>
      <c r="H35" s="105"/>
      <c r="I35" s="106"/>
      <c r="J35" s="107"/>
      <c r="K35" s="105"/>
      <c r="L35" s="106"/>
      <c r="M35" s="107"/>
      <c r="N35" s="105"/>
      <c r="O35" s="106"/>
      <c r="P35" s="107"/>
      <c r="Q35" s="105"/>
      <c r="R35" s="106"/>
      <c r="S35" s="107"/>
      <c r="T35" s="607"/>
      <c r="V35" s="611"/>
      <c r="W35" s="697"/>
      <c r="X35" s="697"/>
      <c r="Y35" s="611"/>
      <c r="Z35" s="697"/>
      <c r="AA35" s="697"/>
      <c r="AB35" s="611"/>
    </row>
    <row r="36" spans="2:28" s="608" customFormat="1" ht="18" customHeight="1" thickTop="1" thickBot="1" x14ac:dyDescent="0.3">
      <c r="B36" s="606"/>
      <c r="C36" s="421" t="s">
        <v>163</v>
      </c>
      <c r="D36" s="422"/>
      <c r="E36" s="740" t="str">
        <f t="shared" ref="E36:S36" si="1">IF(E31="","",AVERAGE(E34:E35))</f>
        <v/>
      </c>
      <c r="F36" s="741" t="str">
        <f t="shared" si="1"/>
        <v/>
      </c>
      <c r="G36" s="742" t="str">
        <f t="shared" si="1"/>
        <v/>
      </c>
      <c r="H36" s="740" t="str">
        <f t="shared" si="1"/>
        <v/>
      </c>
      <c r="I36" s="741" t="str">
        <f t="shared" si="1"/>
        <v/>
      </c>
      <c r="J36" s="742" t="str">
        <f t="shared" si="1"/>
        <v/>
      </c>
      <c r="K36" s="740" t="str">
        <f t="shared" si="1"/>
        <v/>
      </c>
      <c r="L36" s="741" t="str">
        <f t="shared" si="1"/>
        <v/>
      </c>
      <c r="M36" s="742" t="str">
        <f t="shared" si="1"/>
        <v/>
      </c>
      <c r="N36" s="740" t="str">
        <f t="shared" si="1"/>
        <v/>
      </c>
      <c r="O36" s="741" t="str">
        <f t="shared" si="1"/>
        <v/>
      </c>
      <c r="P36" s="742" t="str">
        <f t="shared" si="1"/>
        <v/>
      </c>
      <c r="Q36" s="740" t="str">
        <f t="shared" si="1"/>
        <v/>
      </c>
      <c r="R36" s="741" t="str">
        <f t="shared" si="1"/>
        <v/>
      </c>
      <c r="S36" s="742" t="str">
        <f t="shared" si="1"/>
        <v/>
      </c>
      <c r="T36" s="607"/>
      <c r="V36" s="611"/>
      <c r="W36" s="697"/>
      <c r="X36" s="697"/>
      <c r="Y36" s="611"/>
      <c r="Z36" s="697"/>
      <c r="AA36" s="697"/>
      <c r="AB36" s="611"/>
    </row>
    <row r="37" spans="2:28" s="608" customFormat="1" ht="18" customHeight="1" thickTop="1" thickBot="1" x14ac:dyDescent="0.3">
      <c r="B37" s="606"/>
      <c r="C37" s="421" t="s">
        <v>204</v>
      </c>
      <c r="D37" s="422"/>
      <c r="E37" s="422"/>
      <c r="F37" s="422"/>
      <c r="G37" s="422"/>
      <c r="H37" s="422"/>
      <c r="I37" s="422"/>
      <c r="J37" s="422"/>
      <c r="K37" s="422"/>
      <c r="L37" s="422"/>
      <c r="M37" s="422"/>
      <c r="N37" s="422"/>
      <c r="O37" s="422"/>
      <c r="P37" s="422"/>
      <c r="Q37" s="422"/>
      <c r="R37" s="422"/>
      <c r="S37" s="423"/>
      <c r="T37" s="607"/>
      <c r="V37" s="611"/>
      <c r="W37" s="697"/>
      <c r="X37" s="697"/>
      <c r="Y37" s="611"/>
      <c r="Z37" s="697"/>
      <c r="AA37" s="697"/>
      <c r="AB37" s="611"/>
    </row>
    <row r="38" spans="2:28" s="608" customFormat="1" ht="18" customHeight="1" thickTop="1" x14ac:dyDescent="0.25">
      <c r="B38" s="606"/>
      <c r="C38" s="738" t="s">
        <v>205</v>
      </c>
      <c r="D38" s="118">
        <v>1</v>
      </c>
      <c r="E38" s="125"/>
      <c r="F38" s="242"/>
      <c r="G38" s="126"/>
      <c r="H38" s="125"/>
      <c r="I38" s="242"/>
      <c r="J38" s="126"/>
      <c r="K38" s="125"/>
      <c r="L38" s="242"/>
      <c r="M38" s="126"/>
      <c r="N38" s="125"/>
      <c r="O38" s="242"/>
      <c r="P38" s="126"/>
      <c r="Q38" s="125"/>
      <c r="R38" s="242"/>
      <c r="S38" s="126"/>
      <c r="T38" s="607"/>
      <c r="V38" s="611"/>
      <c r="W38" s="697"/>
      <c r="X38" s="697"/>
      <c r="Y38" s="611"/>
      <c r="Z38" s="697"/>
      <c r="AA38" s="697"/>
      <c r="AB38" s="611"/>
    </row>
    <row r="39" spans="2:28" s="608" customFormat="1" ht="18" customHeight="1" thickBot="1" x14ac:dyDescent="0.3">
      <c r="B39" s="606"/>
      <c r="C39" s="732"/>
      <c r="D39" s="117">
        <v>2</v>
      </c>
      <c r="E39" s="127"/>
      <c r="F39" s="128"/>
      <c r="G39" s="129"/>
      <c r="H39" s="127"/>
      <c r="I39" s="128"/>
      <c r="J39" s="129"/>
      <c r="K39" s="127"/>
      <c r="L39" s="128"/>
      <c r="M39" s="129"/>
      <c r="N39" s="127"/>
      <c r="O39" s="128"/>
      <c r="P39" s="129"/>
      <c r="Q39" s="127"/>
      <c r="R39" s="128"/>
      <c r="S39" s="129"/>
      <c r="T39" s="607"/>
      <c r="V39" s="611"/>
      <c r="W39" s="697"/>
      <c r="X39" s="697"/>
      <c r="Y39" s="611"/>
      <c r="Z39" s="697"/>
      <c r="AA39" s="697"/>
      <c r="AB39" s="611"/>
    </row>
    <row r="40" spans="2:28" s="608" customFormat="1" ht="18" customHeight="1" thickTop="1" thickBot="1" x14ac:dyDescent="0.3">
      <c r="B40" s="606"/>
      <c r="C40" s="733" t="s">
        <v>202</v>
      </c>
      <c r="D40" s="734"/>
      <c r="E40" s="735" t="str">
        <f t="shared" ref="E40:S40" si="2">IF(E38="","",IF(((AVERAGE(E38:E39))*0.06)&gt;(ABS(E38-E39)),((ABS(E38-E39))/(AVERAGE(E38:E39))),"Fail"))</f>
        <v/>
      </c>
      <c r="F40" s="736" t="str">
        <f t="shared" si="2"/>
        <v/>
      </c>
      <c r="G40" s="737" t="str">
        <f t="shared" si="2"/>
        <v/>
      </c>
      <c r="H40" s="735" t="str">
        <f t="shared" si="2"/>
        <v/>
      </c>
      <c r="I40" s="736" t="str">
        <f t="shared" si="2"/>
        <v/>
      </c>
      <c r="J40" s="737" t="str">
        <f t="shared" si="2"/>
        <v/>
      </c>
      <c r="K40" s="735" t="str">
        <f t="shared" si="2"/>
        <v/>
      </c>
      <c r="L40" s="736" t="str">
        <f t="shared" si="2"/>
        <v/>
      </c>
      <c r="M40" s="737" t="str">
        <f t="shared" si="2"/>
        <v/>
      </c>
      <c r="N40" s="735" t="str">
        <f t="shared" si="2"/>
        <v/>
      </c>
      <c r="O40" s="736" t="str">
        <f t="shared" si="2"/>
        <v/>
      </c>
      <c r="P40" s="737" t="str">
        <f t="shared" si="2"/>
        <v/>
      </c>
      <c r="Q40" s="735" t="str">
        <f t="shared" si="2"/>
        <v/>
      </c>
      <c r="R40" s="736" t="str">
        <f t="shared" si="2"/>
        <v/>
      </c>
      <c r="S40" s="737" t="str">
        <f t="shared" si="2"/>
        <v/>
      </c>
      <c r="T40" s="607"/>
      <c r="V40" s="611"/>
      <c r="W40" s="697"/>
      <c r="X40" s="697"/>
      <c r="Y40" s="611"/>
      <c r="Z40" s="697"/>
      <c r="AA40" s="697"/>
      <c r="AB40" s="611"/>
    </row>
    <row r="41" spans="2:28" s="608" customFormat="1" ht="18" customHeight="1" thickTop="1" x14ac:dyDescent="0.25">
      <c r="B41" s="606"/>
      <c r="C41" s="738" t="s">
        <v>204</v>
      </c>
      <c r="D41" s="118">
        <v>1</v>
      </c>
      <c r="E41" s="119"/>
      <c r="F41" s="120"/>
      <c r="G41" s="121"/>
      <c r="H41" s="119"/>
      <c r="I41" s="120"/>
      <c r="J41" s="121"/>
      <c r="K41" s="119"/>
      <c r="L41" s="120"/>
      <c r="M41" s="121"/>
      <c r="N41" s="119"/>
      <c r="O41" s="120"/>
      <c r="P41" s="121"/>
      <c r="Q41" s="119"/>
      <c r="R41" s="120"/>
      <c r="S41" s="121"/>
      <c r="T41" s="607"/>
      <c r="V41" s="611"/>
      <c r="W41" s="697"/>
      <c r="X41" s="697"/>
      <c r="Y41" s="611"/>
      <c r="Z41" s="697"/>
      <c r="AA41" s="697"/>
      <c r="AB41" s="611"/>
    </row>
    <row r="42" spans="2:28" s="608" customFormat="1" ht="18" customHeight="1" thickBot="1" x14ac:dyDescent="0.3">
      <c r="B42" s="606"/>
      <c r="C42" s="739"/>
      <c r="D42" s="116">
        <v>2</v>
      </c>
      <c r="E42" s="105"/>
      <c r="F42" s="106"/>
      <c r="G42" s="107"/>
      <c r="H42" s="105"/>
      <c r="I42" s="106"/>
      <c r="J42" s="107"/>
      <c r="K42" s="105"/>
      <c r="L42" s="106"/>
      <c r="M42" s="107"/>
      <c r="N42" s="105"/>
      <c r="O42" s="106"/>
      <c r="P42" s="107"/>
      <c r="Q42" s="105"/>
      <c r="R42" s="106"/>
      <c r="S42" s="107"/>
      <c r="T42" s="607"/>
      <c r="V42" s="611"/>
      <c r="W42" s="697"/>
      <c r="X42" s="697"/>
      <c r="Y42" s="611"/>
      <c r="Z42" s="697"/>
      <c r="AA42" s="697"/>
      <c r="AB42" s="611"/>
    </row>
    <row r="43" spans="2:28" s="608" customFormat="1" ht="18" customHeight="1" thickTop="1" thickBot="1" x14ac:dyDescent="0.3">
      <c r="B43" s="606"/>
      <c r="C43" s="421" t="s">
        <v>163</v>
      </c>
      <c r="D43" s="422"/>
      <c r="E43" s="740" t="str">
        <f t="shared" ref="E43:S43" si="3">IF(E38="","",AVERAGE(E41:E42))</f>
        <v/>
      </c>
      <c r="F43" s="741" t="str">
        <f t="shared" si="3"/>
        <v/>
      </c>
      <c r="G43" s="742" t="str">
        <f t="shared" si="3"/>
        <v/>
      </c>
      <c r="H43" s="740" t="str">
        <f t="shared" si="3"/>
        <v/>
      </c>
      <c r="I43" s="741" t="str">
        <f t="shared" si="3"/>
        <v/>
      </c>
      <c r="J43" s="742" t="str">
        <f t="shared" si="3"/>
        <v/>
      </c>
      <c r="K43" s="740" t="str">
        <f t="shared" si="3"/>
        <v/>
      </c>
      <c r="L43" s="741" t="str">
        <f t="shared" si="3"/>
        <v/>
      </c>
      <c r="M43" s="742" t="str">
        <f t="shared" si="3"/>
        <v/>
      </c>
      <c r="N43" s="740" t="str">
        <f t="shared" si="3"/>
        <v/>
      </c>
      <c r="O43" s="741" t="str">
        <f t="shared" si="3"/>
        <v/>
      </c>
      <c r="P43" s="742" t="str">
        <f t="shared" si="3"/>
        <v/>
      </c>
      <c r="Q43" s="740" t="str">
        <f t="shared" si="3"/>
        <v/>
      </c>
      <c r="R43" s="741" t="str">
        <f t="shared" si="3"/>
        <v/>
      </c>
      <c r="S43" s="742" t="str">
        <f t="shared" si="3"/>
        <v/>
      </c>
      <c r="T43" s="607"/>
      <c r="V43" s="611"/>
      <c r="W43" s="697"/>
      <c r="X43" s="697"/>
      <c r="Y43" s="611"/>
      <c r="Z43" s="697"/>
      <c r="AA43" s="697"/>
      <c r="AB43" s="611"/>
    </row>
    <row r="44" spans="2:28" s="608" customFormat="1" ht="5.25" customHeight="1" thickTop="1" thickBot="1" x14ac:dyDescent="0.3">
      <c r="B44" s="606"/>
      <c r="C44" s="122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743"/>
      <c r="T44" s="607"/>
      <c r="V44" s="611"/>
      <c r="W44" s="697"/>
      <c r="X44" s="697"/>
      <c r="Y44" s="611"/>
      <c r="Z44" s="697"/>
      <c r="AA44" s="697"/>
      <c r="AB44" s="611"/>
    </row>
    <row r="45" spans="2:28" s="608" customFormat="1" ht="18.75" customHeight="1" x14ac:dyDescent="0.25">
      <c r="B45" s="606"/>
      <c r="C45" s="710" t="s">
        <v>221</v>
      </c>
      <c r="D45" s="711"/>
      <c r="E45" s="711"/>
      <c r="F45" s="712" t="s">
        <v>6</v>
      </c>
      <c r="G45" s="712"/>
      <c r="H45" s="712" t="s">
        <v>7</v>
      </c>
      <c r="I45" s="712"/>
      <c r="J45" s="711" t="s">
        <v>8</v>
      </c>
      <c r="K45" s="711"/>
      <c r="L45" s="711" t="s">
        <v>209</v>
      </c>
      <c r="M45" s="711"/>
      <c r="N45" s="712" t="s">
        <v>211</v>
      </c>
      <c r="O45" s="712"/>
      <c r="P45" s="244" t="s">
        <v>210</v>
      </c>
      <c r="Q45" s="712" t="s">
        <v>212</v>
      </c>
      <c r="R45" s="712"/>
      <c r="S45" s="245" t="s">
        <v>210</v>
      </c>
      <c r="T45" s="607"/>
      <c r="V45" s="611"/>
      <c r="W45" s="697"/>
      <c r="X45" s="697"/>
      <c r="Y45" s="611"/>
      <c r="Z45" s="697"/>
      <c r="AA45" s="697"/>
      <c r="AB45" s="611"/>
    </row>
    <row r="46" spans="2:28" s="608" customFormat="1" ht="18.75" customHeight="1" x14ac:dyDescent="0.25">
      <c r="B46" s="606"/>
      <c r="C46" s="713" t="s">
        <v>62</v>
      </c>
      <c r="D46" s="714"/>
      <c r="E46" s="714"/>
      <c r="F46" s="715" t="str">
        <f>IF(E31="","",AVERAGE(E36,H36,K36,N36,Q36))</f>
        <v/>
      </c>
      <c r="G46" s="715"/>
      <c r="H46" s="715" t="str">
        <f>IF(F31="","",AVERAGE(F36,I36,L36,O36,R36))</f>
        <v/>
      </c>
      <c r="I46" s="715"/>
      <c r="J46" s="715" t="str">
        <f>IF(G31="","",AVERAGE(G36,J36,M36,P36,S36))</f>
        <v/>
      </c>
      <c r="K46" s="715"/>
      <c r="L46" s="716">
        <v>3</v>
      </c>
      <c r="M46" s="716"/>
      <c r="N46" s="715" t="str">
        <f>IF(E31="","",(ABS(F46-H46)))</f>
        <v/>
      </c>
      <c r="O46" s="715"/>
      <c r="P46" s="744" t="str">
        <f>IF(E31="","",IF(N46&lt;=L46,"Pass","Fail"))</f>
        <v/>
      </c>
      <c r="Q46" s="715" t="str">
        <f>IF(G31="","",(ABS(J46-H46)))</f>
        <v/>
      </c>
      <c r="R46" s="715"/>
      <c r="S46" s="104" t="str">
        <f>IF(H31="","",IF(Q46&lt;=L46,"Pass","Fail"))</f>
        <v/>
      </c>
      <c r="T46" s="607"/>
      <c r="V46" s="611"/>
      <c r="W46" s="697"/>
      <c r="X46" s="697"/>
      <c r="Y46" s="611"/>
      <c r="Z46" s="697"/>
      <c r="AA46" s="697"/>
      <c r="AB46" s="611"/>
    </row>
    <row r="47" spans="2:28" s="608" customFormat="1" ht="18.75" customHeight="1" thickBot="1" x14ac:dyDescent="0.3">
      <c r="B47" s="606"/>
      <c r="C47" s="718" t="s">
        <v>207</v>
      </c>
      <c r="D47" s="719"/>
      <c r="E47" s="719"/>
      <c r="F47" s="720" t="str">
        <f>IF(E38="","",AVERAGE(E43,H43,K43,N43,Q43))</f>
        <v/>
      </c>
      <c r="G47" s="720"/>
      <c r="H47" s="720" t="str">
        <f>IF(F38="","",AVERAGE(F43,I43,L43,O43,R43))</f>
        <v/>
      </c>
      <c r="I47" s="720"/>
      <c r="J47" s="720" t="str">
        <f>IF(G38="","",AVERAGE(G43,J43,M43,P43,S43))</f>
        <v/>
      </c>
      <c r="K47" s="720"/>
      <c r="L47" s="721">
        <v>1.5</v>
      </c>
      <c r="M47" s="721"/>
      <c r="N47" s="720" t="str">
        <f>IF(E32="","",(ABS(F47-H47)))</f>
        <v/>
      </c>
      <c r="O47" s="720"/>
      <c r="P47" s="745" t="str">
        <f>IF(E32="","",IF(N47&lt;=L47,"Pass","Fail"))</f>
        <v/>
      </c>
      <c r="Q47" s="720" t="str">
        <f>IF(G31="","",(ABS(J47-H47)))</f>
        <v/>
      </c>
      <c r="R47" s="720"/>
      <c r="S47" s="746" t="str">
        <f>IF(H32="","",IF(Q47&lt;=L47,"Pass","Fail"))</f>
        <v/>
      </c>
      <c r="T47" s="607"/>
      <c r="V47" s="611"/>
      <c r="W47" s="697"/>
      <c r="X47" s="697"/>
      <c r="Y47" s="611"/>
      <c r="Z47" s="697"/>
      <c r="AA47" s="697"/>
      <c r="AB47" s="611"/>
    </row>
    <row r="48" spans="2:28" s="608" customFormat="1" ht="6.75" customHeight="1" x14ac:dyDescent="0.25">
      <c r="B48" s="606"/>
      <c r="C48" s="611"/>
      <c r="D48" s="611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607"/>
      <c r="V48" s="611"/>
      <c r="W48" s="611"/>
      <c r="X48" s="611"/>
      <c r="Y48" s="611"/>
      <c r="Z48" s="611"/>
      <c r="AA48" s="611"/>
      <c r="AB48" s="611"/>
    </row>
    <row r="49" spans="1:28" ht="15.75" customHeight="1" x14ac:dyDescent="0.2">
      <c r="B49" s="531"/>
      <c r="C49" s="558" t="s">
        <v>55</v>
      </c>
      <c r="D49" s="558"/>
      <c r="E49" s="286"/>
      <c r="F49" s="286"/>
      <c r="G49" s="286"/>
      <c r="H49" s="286"/>
      <c r="I49" s="286"/>
      <c r="J49" s="286"/>
      <c r="K49" s="286"/>
      <c r="L49" s="286"/>
      <c r="M49" s="286"/>
      <c r="N49" s="286"/>
      <c r="O49" s="286"/>
      <c r="P49" s="286"/>
      <c r="Q49" s="286"/>
      <c r="R49" s="286"/>
      <c r="S49" s="286"/>
      <c r="T49" s="532"/>
      <c r="V49" s="611"/>
      <c r="W49" s="611"/>
      <c r="X49" s="611"/>
      <c r="Y49" s="555"/>
      <c r="Z49" s="611"/>
      <c r="AA49" s="555"/>
      <c r="AB49" s="555"/>
    </row>
    <row r="50" spans="1:28" ht="15.75" customHeight="1" x14ac:dyDescent="0.2">
      <c r="B50" s="531"/>
      <c r="C50" s="562"/>
      <c r="D50" s="562"/>
      <c r="E50" s="307"/>
      <c r="F50" s="307"/>
      <c r="G50" s="307"/>
      <c r="H50" s="307"/>
      <c r="I50" s="307"/>
      <c r="J50" s="307"/>
      <c r="K50" s="307"/>
      <c r="L50" s="307"/>
      <c r="M50" s="307"/>
      <c r="N50" s="307"/>
      <c r="O50" s="307"/>
      <c r="P50" s="307"/>
      <c r="Q50" s="307"/>
      <c r="R50" s="307"/>
      <c r="S50" s="307"/>
      <c r="T50" s="532"/>
      <c r="V50" s="555"/>
      <c r="W50" s="555"/>
      <c r="X50" s="555"/>
      <c r="Y50" s="555"/>
      <c r="Z50" s="555"/>
      <c r="AA50" s="555"/>
      <c r="AB50" s="555"/>
    </row>
    <row r="51" spans="1:28" ht="6" customHeight="1" x14ac:dyDescent="0.2">
      <c r="B51" s="531"/>
      <c r="C51" s="555"/>
      <c r="D51" s="555"/>
      <c r="E51" s="555"/>
      <c r="F51" s="555"/>
      <c r="G51" s="555"/>
      <c r="H51" s="555"/>
      <c r="I51" s="555"/>
      <c r="J51" s="555"/>
      <c r="K51" s="555"/>
      <c r="L51" s="555"/>
      <c r="M51" s="555"/>
      <c r="N51" s="555"/>
      <c r="O51" s="563"/>
      <c r="P51" s="555"/>
      <c r="Q51" s="555"/>
      <c r="R51" s="555"/>
      <c r="S51" s="555"/>
      <c r="T51" s="532"/>
      <c r="V51" s="555"/>
      <c r="W51" s="555"/>
      <c r="X51" s="555"/>
      <c r="Y51" s="555"/>
      <c r="Z51" s="555"/>
      <c r="AA51" s="555"/>
      <c r="AB51" s="555"/>
    </row>
    <row r="52" spans="1:28" ht="15" customHeight="1" thickBot="1" x14ac:dyDescent="0.25">
      <c r="A52" s="564"/>
      <c r="B52" s="565" t="s">
        <v>129</v>
      </c>
      <c r="C52" s="566"/>
      <c r="D52" s="566"/>
      <c r="E52" s="566"/>
      <c r="F52" s="566"/>
      <c r="G52" s="566"/>
      <c r="H52" s="566"/>
      <c r="I52" s="567"/>
      <c r="J52" s="567"/>
      <c r="K52" s="566"/>
      <c r="L52" s="568"/>
      <c r="M52" s="569"/>
      <c r="N52" s="569"/>
      <c r="O52" s="569"/>
      <c r="P52" s="569"/>
      <c r="Q52" s="569"/>
      <c r="R52" s="567"/>
      <c r="S52" s="566"/>
      <c r="T52" s="570"/>
      <c r="V52" s="555"/>
      <c r="W52" s="555"/>
      <c r="X52" s="555"/>
      <c r="Y52" s="555"/>
      <c r="Z52" s="555"/>
      <c r="AA52" s="555"/>
      <c r="AB52" s="555"/>
    </row>
    <row r="53" spans="1:28" ht="6" customHeight="1" thickTop="1" x14ac:dyDescent="0.2">
      <c r="D53" s="530"/>
      <c r="O53" s="571"/>
      <c r="V53" s="555"/>
      <c r="W53" s="555"/>
      <c r="X53" s="555"/>
      <c r="Y53" s="555"/>
      <c r="Z53" s="555"/>
      <c r="AA53" s="555"/>
      <c r="AB53" s="555"/>
    </row>
    <row r="54" spans="1:28" ht="15.75" customHeight="1" x14ac:dyDescent="0.2">
      <c r="V54" s="555"/>
      <c r="W54" s="555"/>
      <c r="X54" s="555"/>
      <c r="Y54" s="555"/>
      <c r="Z54" s="555"/>
      <c r="AA54" s="555"/>
      <c r="AB54" s="555"/>
    </row>
    <row r="55" spans="1:28" ht="15.75" customHeight="1" x14ac:dyDescent="0.2"/>
    <row r="56" spans="1:28" ht="15.75" customHeight="1" x14ac:dyDescent="0.2"/>
    <row r="57" spans="1:28" ht="15.75" customHeight="1" x14ac:dyDescent="0.2"/>
    <row r="58" spans="1:28" ht="15.75" customHeight="1" x14ac:dyDescent="0.2"/>
    <row r="59" spans="1:28" ht="15.75" customHeight="1" x14ac:dyDescent="0.2"/>
    <row r="60" spans="1:28" ht="15.75" customHeight="1" x14ac:dyDescent="0.2"/>
    <row r="61" spans="1:28" ht="15.75" customHeight="1" x14ac:dyDescent="0.2"/>
    <row r="62" spans="1:28" ht="15.75" customHeight="1" x14ac:dyDescent="0.2"/>
    <row r="63" spans="1:28" ht="15.75" customHeight="1" x14ac:dyDescent="0.2"/>
    <row r="64" spans="1:28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</sheetData>
  <sheetProtection algorithmName="SHA-512" hashValue="4EEwMG4z3We+PWioAinGOqe/kQJiyrlOdw60WU8rpiItHiroh+r5Ei8zyfcjRtSie7MNNBFEtZjZIhHtajZdmg==" saltValue="ZMh+ynM/5A/GfA4zYK5w1w==" spinCount="100000" sheet="1" objects="1" scenarios="1" selectLockedCells="1"/>
  <mergeCells count="109">
    <mergeCell ref="F2:O5"/>
    <mergeCell ref="P2:Q3"/>
    <mergeCell ref="R2:T3"/>
    <mergeCell ref="P4:Q5"/>
    <mergeCell ref="R4:T5"/>
    <mergeCell ref="B6:T6"/>
    <mergeCell ref="C10:D10"/>
    <mergeCell ref="E10:M10"/>
    <mergeCell ref="N10:P10"/>
    <mergeCell ref="B12:T12"/>
    <mergeCell ref="B13:D13"/>
    <mergeCell ref="E13:I13"/>
    <mergeCell ref="J13:N13"/>
    <mergeCell ref="O13:T13"/>
    <mergeCell ref="C8:D8"/>
    <mergeCell ref="E8:M8"/>
    <mergeCell ref="N8:O8"/>
    <mergeCell ref="P8:S8"/>
    <mergeCell ref="C9:D9"/>
    <mergeCell ref="E9:G9"/>
    <mergeCell ref="H9:J9"/>
    <mergeCell ref="K9:M9"/>
    <mergeCell ref="N9:P9"/>
    <mergeCell ref="Q9:S9"/>
    <mergeCell ref="B16:D16"/>
    <mergeCell ref="E16:I16"/>
    <mergeCell ref="J16:N16"/>
    <mergeCell ref="O16:T16"/>
    <mergeCell ref="B17:D17"/>
    <mergeCell ref="E17:I17"/>
    <mergeCell ref="J17:N17"/>
    <mergeCell ref="O17:T17"/>
    <mergeCell ref="B14:D14"/>
    <mergeCell ref="E14:I14"/>
    <mergeCell ref="J14:N14"/>
    <mergeCell ref="O14:T14"/>
    <mergeCell ref="B15:D15"/>
    <mergeCell ref="E15:I15"/>
    <mergeCell ref="J15:N15"/>
    <mergeCell ref="O15:T15"/>
    <mergeCell ref="R19:T19"/>
    <mergeCell ref="B20:T20"/>
    <mergeCell ref="C22:D22"/>
    <mergeCell ref="E22:G22"/>
    <mergeCell ref="H22:I22"/>
    <mergeCell ref="J22:L22"/>
    <mergeCell ref="B18:D18"/>
    <mergeCell ref="E18:I18"/>
    <mergeCell ref="J18:N18"/>
    <mergeCell ref="O18:T18"/>
    <mergeCell ref="B19:D19"/>
    <mergeCell ref="E19:F19"/>
    <mergeCell ref="H19:I19"/>
    <mergeCell ref="J19:K19"/>
    <mergeCell ref="M19:N19"/>
    <mergeCell ref="O19:P19"/>
    <mergeCell ref="Z27:AA47"/>
    <mergeCell ref="C28:D28"/>
    <mergeCell ref="E28:G28"/>
    <mergeCell ref="H28:J28"/>
    <mergeCell ref="K28:M28"/>
    <mergeCell ref="N28:P28"/>
    <mergeCell ref="Q28:S28"/>
    <mergeCell ref="N22:O22"/>
    <mergeCell ref="P22:R22"/>
    <mergeCell ref="N23:O23"/>
    <mergeCell ref="P23:R23"/>
    <mergeCell ref="C23:D23"/>
    <mergeCell ref="E23:G23"/>
    <mergeCell ref="H23:I23"/>
    <mergeCell ref="J23:L23"/>
    <mergeCell ref="C30:D30"/>
    <mergeCell ref="C33:D33"/>
    <mergeCell ref="C36:D36"/>
    <mergeCell ref="C43:D43"/>
    <mergeCell ref="B25:T25"/>
    <mergeCell ref="C27:S27"/>
    <mergeCell ref="W27:X47"/>
    <mergeCell ref="C29:S29"/>
    <mergeCell ref="C31:C32"/>
    <mergeCell ref="C49:D49"/>
    <mergeCell ref="E49:S49"/>
    <mergeCell ref="E50:S50"/>
    <mergeCell ref="C38:C39"/>
    <mergeCell ref="C40:D40"/>
    <mergeCell ref="Q45:R45"/>
    <mergeCell ref="C46:E46"/>
    <mergeCell ref="F46:G46"/>
    <mergeCell ref="H46:I46"/>
    <mergeCell ref="J46:K46"/>
    <mergeCell ref="L46:M46"/>
    <mergeCell ref="N46:O46"/>
    <mergeCell ref="Q46:R46"/>
    <mergeCell ref="F45:G45"/>
    <mergeCell ref="H45:I45"/>
    <mergeCell ref="J45:K45"/>
    <mergeCell ref="L45:M45"/>
    <mergeCell ref="N45:O45"/>
    <mergeCell ref="Q47:R47"/>
    <mergeCell ref="C47:E47"/>
    <mergeCell ref="F47:G47"/>
    <mergeCell ref="H47:I47"/>
    <mergeCell ref="C45:E45"/>
    <mergeCell ref="C41:C42"/>
    <mergeCell ref="C34:C35"/>
    <mergeCell ref="C37:S37"/>
    <mergeCell ref="J47:K47"/>
    <mergeCell ref="L47:M47"/>
    <mergeCell ref="N47:O47"/>
  </mergeCells>
  <conditionalFormatting sqref="R4 P8 E8:E10 K9 Q9:Q10 S10 E14:E19 J14:J18 O14:O18 E28:S28 E31:G32 E34:S35 E22:G23 J22:L23 P22:R23">
    <cfRule type="cellIs" dxfId="40" priority="29" operator="equal">
      <formula>0</formula>
    </cfRule>
  </conditionalFormatting>
  <conditionalFormatting sqref="R2">
    <cfRule type="cellIs" dxfId="39" priority="28" operator="equal">
      <formula>0</formula>
    </cfRule>
  </conditionalFormatting>
  <conditionalFormatting sqref="E49:E50">
    <cfRule type="cellIs" dxfId="38" priority="27" operator="equal">
      <formula>0</formula>
    </cfRule>
  </conditionalFormatting>
  <conditionalFormatting sqref="M19">
    <cfRule type="cellIs" dxfId="37" priority="24" operator="equal">
      <formula>0</formula>
    </cfRule>
  </conditionalFormatting>
  <conditionalFormatting sqref="O19">
    <cfRule type="cellIs" dxfId="36" priority="23" operator="equal">
      <formula>0</formula>
    </cfRule>
  </conditionalFormatting>
  <conditionalFormatting sqref="R19">
    <cfRule type="cellIs" dxfId="35" priority="22" operator="equal">
      <formula>0</formula>
    </cfRule>
  </conditionalFormatting>
  <conditionalFormatting sqref="M26 R21 M21 R24 R26">
    <cfRule type="cellIs" dxfId="34" priority="30" stopIfTrue="1" operator="equal">
      <formula>"FAIL"</formula>
    </cfRule>
    <cfRule type="cellIs" dxfId="33" priority="31" stopIfTrue="1" operator="equal">
      <formula>"PASS"</formula>
    </cfRule>
  </conditionalFormatting>
  <conditionalFormatting sqref="H19">
    <cfRule type="cellIs" dxfId="32" priority="26" operator="equal">
      <formula>0</formula>
    </cfRule>
  </conditionalFormatting>
  <conditionalFormatting sqref="J19">
    <cfRule type="cellIs" dxfId="31" priority="25" operator="equal">
      <formula>0</formula>
    </cfRule>
  </conditionalFormatting>
  <conditionalFormatting sqref="M24">
    <cfRule type="cellIs" dxfId="30" priority="20" stopIfTrue="1" operator="equal">
      <formula>"FAIL"</formula>
    </cfRule>
    <cfRule type="cellIs" dxfId="29" priority="21" stopIfTrue="1" operator="equal">
      <formula>"PASS"</formula>
    </cfRule>
  </conditionalFormatting>
  <conditionalFormatting sqref="E41:S42">
    <cfRule type="cellIs" dxfId="28" priority="17" operator="equal">
      <formula>0</formula>
    </cfRule>
  </conditionalFormatting>
  <conditionalFormatting sqref="P46:P47 E33:G33 E40:S40">
    <cfRule type="containsText" dxfId="27" priority="16" operator="containsText" text="Fail">
      <formula>NOT(ISERROR(SEARCH("Fail",E33)))</formula>
    </cfRule>
  </conditionalFormatting>
  <conditionalFormatting sqref="S46:S47">
    <cfRule type="containsText" dxfId="26" priority="15" operator="containsText" text="Fail">
      <formula>NOT(ISERROR(SEARCH("Fail",S46)))</formula>
    </cfRule>
  </conditionalFormatting>
  <conditionalFormatting sqref="P46:P47 S46:S47">
    <cfRule type="containsText" dxfId="25" priority="14" operator="containsText" text="Pass">
      <formula>NOT(ISERROR(SEARCH("Pass",P46)))</formula>
    </cfRule>
  </conditionalFormatting>
  <conditionalFormatting sqref="E38:S39">
    <cfRule type="cellIs" dxfId="24" priority="13" operator="equal">
      <formula>0</formula>
    </cfRule>
  </conditionalFormatting>
  <conditionalFormatting sqref="H33:J33">
    <cfRule type="containsText" dxfId="23" priority="11" operator="containsText" text="Fail">
      <formula>NOT(ISERROR(SEARCH("Fail",H33)))</formula>
    </cfRule>
  </conditionalFormatting>
  <conditionalFormatting sqref="K33:M33">
    <cfRule type="containsText" dxfId="22" priority="9" operator="containsText" text="Fail">
      <formula>NOT(ISERROR(SEARCH("Fail",K33)))</formula>
    </cfRule>
  </conditionalFormatting>
  <conditionalFormatting sqref="N33:P33">
    <cfRule type="containsText" dxfId="21" priority="7" operator="containsText" text="Fail">
      <formula>NOT(ISERROR(SEARCH("Fail",N33)))</formula>
    </cfRule>
  </conditionalFormatting>
  <conditionalFormatting sqref="Q33:S33">
    <cfRule type="containsText" dxfId="20" priority="5" operator="containsText" text="Fail">
      <formula>NOT(ISERROR(SEARCH("Fail",Q33)))</formula>
    </cfRule>
  </conditionalFormatting>
  <conditionalFormatting sqref="H31:J32">
    <cfRule type="cellIs" dxfId="19" priority="4" operator="equal">
      <formula>0</formula>
    </cfRule>
  </conditionalFormatting>
  <conditionalFormatting sqref="K31:M32">
    <cfRule type="cellIs" dxfId="18" priority="3" operator="equal">
      <formula>0</formula>
    </cfRule>
  </conditionalFormatting>
  <conditionalFormatting sqref="N31:P32">
    <cfRule type="cellIs" dxfId="17" priority="2" operator="equal">
      <formula>0</formula>
    </cfRule>
  </conditionalFormatting>
  <conditionalFormatting sqref="Q31:S32">
    <cfRule type="cellIs" dxfId="16" priority="1" operator="equal">
      <formula>0</formula>
    </cfRule>
  </conditionalFormatting>
  <printOptions horizontalCentered="1" verticalCentered="1"/>
  <pageMargins left="0.25" right="0.25" top="0.25" bottom="0.25" header="0" footer="0"/>
  <pageSetup orientation="portrait" horizontalDpi="4294967295" verticalDpi="4294967295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6"/>
  <sheetViews>
    <sheetView showGridLines="0" tabSelected="1" view="pageBreakPreview" zoomScale="140" zoomScaleNormal="100" zoomScaleSheetLayoutView="140" workbookViewId="0">
      <selection activeCell="H43" sqref="H43"/>
    </sheetView>
  </sheetViews>
  <sheetFormatPr defaultRowHeight="12.75" x14ac:dyDescent="0.2"/>
  <cols>
    <col min="1" max="2" width="1.5" style="530" customWidth="1"/>
    <col min="3" max="19" width="5.25" style="530" customWidth="1"/>
    <col min="20" max="21" width="1.5" style="530" customWidth="1"/>
    <col min="22" max="22" width="9" style="530"/>
    <col min="23" max="24" width="4.5" style="530" customWidth="1"/>
    <col min="25" max="25" width="13.875" style="530" customWidth="1"/>
    <col min="26" max="16384" width="9" style="530"/>
  </cols>
  <sheetData>
    <row r="1" spans="2:30" s="488" customFormat="1" ht="9" customHeight="1" thickBot="1" x14ac:dyDescent="0.25"/>
    <row r="2" spans="2:30" s="488" customFormat="1" ht="14.25" customHeight="1" x14ac:dyDescent="0.2">
      <c r="B2" s="489"/>
      <c r="C2" s="490"/>
      <c r="D2" s="490"/>
      <c r="E2" s="490"/>
      <c r="F2" s="491" t="s">
        <v>117</v>
      </c>
      <c r="G2" s="491"/>
      <c r="H2" s="491"/>
      <c r="I2" s="491"/>
      <c r="J2" s="491"/>
      <c r="K2" s="491"/>
      <c r="L2" s="491"/>
      <c r="M2" s="491"/>
      <c r="N2" s="491"/>
      <c r="O2" s="492"/>
      <c r="P2" s="493" t="s">
        <v>106</v>
      </c>
      <c r="Q2" s="494"/>
      <c r="R2" s="277"/>
      <c r="S2" s="277"/>
      <c r="T2" s="278"/>
      <c r="U2" s="495"/>
      <c r="V2" s="495"/>
    </row>
    <row r="3" spans="2:30" s="488" customFormat="1" ht="14.25" customHeight="1" x14ac:dyDescent="0.25">
      <c r="B3" s="496"/>
      <c r="C3" s="497"/>
      <c r="D3" s="497"/>
      <c r="E3" s="497"/>
      <c r="F3" s="498"/>
      <c r="G3" s="498"/>
      <c r="H3" s="498"/>
      <c r="I3" s="498"/>
      <c r="J3" s="498"/>
      <c r="K3" s="498"/>
      <c r="L3" s="498"/>
      <c r="M3" s="498"/>
      <c r="N3" s="498"/>
      <c r="O3" s="499"/>
      <c r="P3" s="500"/>
      <c r="Q3" s="501"/>
      <c r="R3" s="279"/>
      <c r="S3" s="279"/>
      <c r="T3" s="280"/>
      <c r="U3" s="495"/>
      <c r="V3" s="495"/>
    </row>
    <row r="4" spans="2:30" s="488" customFormat="1" ht="14.25" customHeight="1" x14ac:dyDescent="0.25">
      <c r="B4" s="496"/>
      <c r="C4" s="502"/>
      <c r="D4" s="502"/>
      <c r="E4" s="502"/>
      <c r="F4" s="498"/>
      <c r="G4" s="498"/>
      <c r="H4" s="498"/>
      <c r="I4" s="498"/>
      <c r="J4" s="498"/>
      <c r="K4" s="498"/>
      <c r="L4" s="498"/>
      <c r="M4" s="498"/>
      <c r="N4" s="498"/>
      <c r="O4" s="499"/>
      <c r="P4" s="503" t="s">
        <v>105</v>
      </c>
      <c r="Q4" s="504"/>
      <c r="R4" s="281"/>
      <c r="S4" s="281"/>
      <c r="T4" s="282"/>
      <c r="U4" s="495"/>
      <c r="V4" s="495"/>
    </row>
    <row r="5" spans="2:30" s="488" customFormat="1" ht="14.25" customHeight="1" x14ac:dyDescent="0.25">
      <c r="B5" s="505"/>
      <c r="C5" s="506"/>
      <c r="D5" s="506"/>
      <c r="E5" s="506"/>
      <c r="F5" s="507"/>
      <c r="G5" s="507"/>
      <c r="H5" s="507"/>
      <c r="I5" s="507"/>
      <c r="J5" s="507"/>
      <c r="K5" s="507"/>
      <c r="L5" s="507"/>
      <c r="M5" s="507"/>
      <c r="N5" s="507"/>
      <c r="O5" s="508"/>
      <c r="P5" s="509"/>
      <c r="Q5" s="510"/>
      <c r="R5" s="279"/>
      <c r="S5" s="279"/>
      <c r="T5" s="280"/>
      <c r="U5" s="495"/>
      <c r="V5" s="495"/>
    </row>
    <row r="6" spans="2:30" s="488" customFormat="1" ht="19.5" customHeight="1" thickBot="1" x14ac:dyDescent="0.25">
      <c r="B6" s="511" t="s">
        <v>215</v>
      </c>
      <c r="C6" s="512"/>
      <c r="D6" s="512"/>
      <c r="E6" s="512"/>
      <c r="F6" s="512"/>
      <c r="G6" s="512"/>
      <c r="H6" s="512"/>
      <c r="I6" s="512"/>
      <c r="J6" s="512"/>
      <c r="K6" s="512"/>
      <c r="L6" s="512"/>
      <c r="M6" s="512"/>
      <c r="N6" s="512"/>
      <c r="O6" s="512"/>
      <c r="P6" s="512"/>
      <c r="Q6" s="512"/>
      <c r="R6" s="512"/>
      <c r="S6" s="512"/>
      <c r="T6" s="513"/>
      <c r="U6" s="495"/>
      <c r="V6" s="495"/>
    </row>
    <row r="7" spans="2:30" s="488" customFormat="1" ht="4.5" customHeight="1" thickTop="1" x14ac:dyDescent="0.2">
      <c r="B7" s="514"/>
      <c r="C7" s="515"/>
      <c r="D7" s="515"/>
      <c r="E7" s="515"/>
      <c r="F7" s="515"/>
      <c r="G7" s="515"/>
      <c r="H7" s="515"/>
      <c r="I7" s="515"/>
      <c r="J7" s="515"/>
      <c r="K7" s="515"/>
      <c r="L7" s="515"/>
      <c r="M7" s="515"/>
      <c r="N7" s="515"/>
      <c r="O7" s="515"/>
      <c r="P7" s="515"/>
      <c r="Q7" s="515"/>
      <c r="R7" s="515"/>
      <c r="S7" s="515"/>
      <c r="T7" s="516"/>
      <c r="U7" s="495"/>
      <c r="V7" s="495"/>
    </row>
    <row r="8" spans="2:30" s="488" customFormat="1" ht="15" customHeight="1" x14ac:dyDescent="0.2">
      <c r="B8" s="517"/>
      <c r="C8" s="283" t="s">
        <v>120</v>
      </c>
      <c r="D8" s="283"/>
      <c r="E8" s="284"/>
      <c r="F8" s="284"/>
      <c r="G8" s="284"/>
      <c r="H8" s="284"/>
      <c r="I8" s="284"/>
      <c r="J8" s="284"/>
      <c r="K8" s="284"/>
      <c r="L8" s="284"/>
      <c r="M8" s="284"/>
      <c r="N8" s="285" t="s">
        <v>5</v>
      </c>
      <c r="O8" s="285"/>
      <c r="P8" s="572"/>
      <c r="Q8" s="572"/>
      <c r="R8" s="572"/>
      <c r="S8" s="572"/>
      <c r="T8" s="518"/>
      <c r="U8" s="495"/>
      <c r="V8" s="495"/>
    </row>
    <row r="9" spans="2:30" s="488" customFormat="1" ht="15" customHeight="1" x14ac:dyDescent="0.2">
      <c r="B9" s="517"/>
      <c r="C9" s="283" t="s">
        <v>119</v>
      </c>
      <c r="D9" s="283"/>
      <c r="E9" s="572"/>
      <c r="F9" s="572"/>
      <c r="G9" s="572"/>
      <c r="H9" s="256" t="s">
        <v>118</v>
      </c>
      <c r="I9" s="256"/>
      <c r="J9" s="256"/>
      <c r="K9" s="573"/>
      <c r="L9" s="573"/>
      <c r="M9" s="573"/>
      <c r="N9" s="256" t="s">
        <v>121</v>
      </c>
      <c r="O9" s="256"/>
      <c r="P9" s="256"/>
      <c r="Q9" s="276"/>
      <c r="R9" s="276"/>
      <c r="S9" s="276"/>
      <c r="T9" s="519"/>
    </row>
    <row r="10" spans="2:30" s="488" customFormat="1" ht="15" customHeight="1" x14ac:dyDescent="0.2">
      <c r="B10" s="517"/>
      <c r="C10" s="272" t="s">
        <v>1</v>
      </c>
      <c r="D10" s="272"/>
      <c r="E10" s="572"/>
      <c r="F10" s="572"/>
      <c r="G10" s="572"/>
      <c r="H10" s="572"/>
      <c r="I10" s="572"/>
      <c r="J10" s="572"/>
      <c r="K10" s="572"/>
      <c r="L10" s="572"/>
      <c r="M10" s="572"/>
      <c r="N10" s="256" t="s">
        <v>107</v>
      </c>
      <c r="O10" s="256"/>
      <c r="P10" s="256"/>
      <c r="Q10" s="574"/>
      <c r="R10" s="5" t="s">
        <v>108</v>
      </c>
      <c r="S10" s="574"/>
      <c r="T10" s="519"/>
    </row>
    <row r="11" spans="2:30" s="488" customFormat="1" ht="6" customHeight="1" thickBot="1" x14ac:dyDescent="0.25">
      <c r="B11" s="517"/>
      <c r="C11" s="520"/>
      <c r="D11" s="520"/>
      <c r="E11" s="520"/>
      <c r="F11" s="520"/>
      <c r="G11" s="520"/>
      <c r="H11" s="520"/>
      <c r="I11" s="520"/>
      <c r="J11" s="521"/>
      <c r="K11" s="58"/>
      <c r="L11" s="58"/>
      <c r="M11" s="521"/>
      <c r="N11" s="521"/>
      <c r="O11" s="221"/>
      <c r="P11" s="221"/>
      <c r="Q11" s="58"/>
      <c r="R11" s="58"/>
      <c r="S11" s="522"/>
      <c r="T11" s="519"/>
    </row>
    <row r="12" spans="2:30" s="488" customFormat="1" ht="15" customHeight="1" thickTop="1" thickBot="1" x14ac:dyDescent="0.25">
      <c r="B12" s="288" t="s">
        <v>110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406"/>
    </row>
    <row r="13" spans="2:30" s="488" customFormat="1" ht="15" customHeight="1" thickTop="1" x14ac:dyDescent="0.2">
      <c r="B13" s="523"/>
      <c r="C13" s="524"/>
      <c r="D13" s="524"/>
      <c r="E13" s="273" t="s">
        <v>2</v>
      </c>
      <c r="F13" s="274"/>
      <c r="G13" s="274"/>
      <c r="H13" s="274"/>
      <c r="I13" s="274"/>
      <c r="J13" s="274" t="s">
        <v>3</v>
      </c>
      <c r="K13" s="274"/>
      <c r="L13" s="274"/>
      <c r="M13" s="274"/>
      <c r="N13" s="274"/>
      <c r="O13" s="274" t="s">
        <v>4</v>
      </c>
      <c r="P13" s="274"/>
      <c r="Q13" s="274"/>
      <c r="R13" s="274"/>
      <c r="S13" s="274"/>
      <c r="T13" s="275"/>
    </row>
    <row r="14" spans="2:30" s="488" customFormat="1" ht="15" customHeight="1" x14ac:dyDescent="0.2">
      <c r="B14" s="269" t="s">
        <v>109</v>
      </c>
      <c r="C14" s="270"/>
      <c r="D14" s="271"/>
      <c r="E14" s="575"/>
      <c r="F14" s="576"/>
      <c r="G14" s="576"/>
      <c r="H14" s="576"/>
      <c r="I14" s="576"/>
      <c r="J14" s="576"/>
      <c r="K14" s="576"/>
      <c r="L14" s="576"/>
      <c r="M14" s="576"/>
      <c r="N14" s="576"/>
      <c r="O14" s="576"/>
      <c r="P14" s="576"/>
      <c r="Q14" s="576"/>
      <c r="R14" s="576"/>
      <c r="S14" s="576"/>
      <c r="T14" s="577"/>
    </row>
    <row r="15" spans="2:30" s="488" customFormat="1" ht="15" customHeight="1" x14ac:dyDescent="0.2">
      <c r="B15" s="269" t="s">
        <v>111</v>
      </c>
      <c r="C15" s="270"/>
      <c r="D15" s="271"/>
      <c r="E15" s="578"/>
      <c r="F15" s="579"/>
      <c r="G15" s="579"/>
      <c r="H15" s="579"/>
      <c r="I15" s="580"/>
      <c r="J15" s="581"/>
      <c r="K15" s="579"/>
      <c r="L15" s="579"/>
      <c r="M15" s="579"/>
      <c r="N15" s="580"/>
      <c r="O15" s="581"/>
      <c r="P15" s="579"/>
      <c r="Q15" s="579"/>
      <c r="R15" s="579"/>
      <c r="S15" s="579"/>
      <c r="T15" s="582"/>
      <c r="AD15" s="488" t="s">
        <v>54</v>
      </c>
    </row>
    <row r="16" spans="2:30" s="488" customFormat="1" ht="15" customHeight="1" x14ac:dyDescent="0.2">
      <c r="B16" s="269" t="s">
        <v>100</v>
      </c>
      <c r="C16" s="270"/>
      <c r="D16" s="271"/>
      <c r="E16" s="575"/>
      <c r="F16" s="576"/>
      <c r="G16" s="576"/>
      <c r="H16" s="576"/>
      <c r="I16" s="576"/>
      <c r="J16" s="576"/>
      <c r="K16" s="576"/>
      <c r="L16" s="576"/>
      <c r="M16" s="576"/>
      <c r="N16" s="576"/>
      <c r="O16" s="576"/>
      <c r="P16" s="576"/>
      <c r="Q16" s="576"/>
      <c r="R16" s="576"/>
      <c r="S16" s="576"/>
      <c r="T16" s="577"/>
    </row>
    <row r="17" spans="2:25" s="488" customFormat="1" ht="15" customHeight="1" x14ac:dyDescent="0.2">
      <c r="B17" s="269" t="s">
        <v>101</v>
      </c>
      <c r="C17" s="270"/>
      <c r="D17" s="271"/>
      <c r="E17" s="575"/>
      <c r="F17" s="576"/>
      <c r="G17" s="576"/>
      <c r="H17" s="576"/>
      <c r="I17" s="576"/>
      <c r="J17" s="576"/>
      <c r="K17" s="576"/>
      <c r="L17" s="576"/>
      <c r="M17" s="576"/>
      <c r="N17" s="576"/>
      <c r="O17" s="576"/>
      <c r="P17" s="576"/>
      <c r="Q17" s="576"/>
      <c r="R17" s="576"/>
      <c r="S17" s="576"/>
      <c r="T17" s="577"/>
    </row>
    <row r="18" spans="2:25" s="488" customFormat="1" ht="15" customHeight="1" thickBot="1" x14ac:dyDescent="0.25">
      <c r="B18" s="252" t="s">
        <v>102</v>
      </c>
      <c r="C18" s="253"/>
      <c r="D18" s="254"/>
      <c r="E18" s="583"/>
      <c r="F18" s="584"/>
      <c r="G18" s="584"/>
      <c r="H18" s="584"/>
      <c r="I18" s="584"/>
      <c r="J18" s="584"/>
      <c r="K18" s="584"/>
      <c r="L18" s="584"/>
      <c r="M18" s="584"/>
      <c r="N18" s="584"/>
      <c r="O18" s="584"/>
      <c r="P18" s="584"/>
      <c r="Q18" s="584"/>
      <c r="R18" s="584"/>
      <c r="S18" s="584"/>
      <c r="T18" s="585"/>
    </row>
    <row r="19" spans="2:25" s="488" customFormat="1" ht="15" customHeight="1" thickTop="1" thickBot="1" x14ac:dyDescent="0.25">
      <c r="B19" s="288" t="s">
        <v>104</v>
      </c>
      <c r="C19" s="289"/>
      <c r="D19" s="289"/>
      <c r="E19" s="289"/>
      <c r="F19" s="289"/>
      <c r="G19" s="289"/>
      <c r="H19" s="289"/>
      <c r="I19" s="289"/>
      <c r="J19" s="290" t="s">
        <v>36</v>
      </c>
      <c r="K19" s="258"/>
      <c r="L19" s="258"/>
      <c r="M19" s="258" t="str">
        <f>+IF(E14="","",IF(W46&lt;18,"FAIL","PASS"))</f>
        <v/>
      </c>
      <c r="N19" s="260"/>
      <c r="O19" s="291" t="s">
        <v>35</v>
      </c>
      <c r="P19" s="292"/>
      <c r="Q19" s="292"/>
      <c r="R19" s="258" t="str">
        <f>+IF(O14="","",IF(X46&lt;18,"FAIL","PASS"))</f>
        <v/>
      </c>
      <c r="S19" s="258"/>
      <c r="T19" s="259"/>
    </row>
    <row r="20" spans="2:25" s="488" customFormat="1" ht="6" customHeight="1" thickTop="1" x14ac:dyDescent="0.2">
      <c r="B20" s="55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7"/>
    </row>
    <row r="21" spans="2:25" s="488" customFormat="1" ht="14.25" customHeight="1" x14ac:dyDescent="0.2">
      <c r="B21" s="517"/>
      <c r="C21" s="54" t="s">
        <v>103</v>
      </c>
      <c r="D21" s="54"/>
      <c r="E21" s="54"/>
      <c r="F21" s="255"/>
      <c r="G21" s="255"/>
      <c r="H21" s="255"/>
      <c r="I21" s="256" t="s">
        <v>214</v>
      </c>
      <c r="J21" s="256"/>
      <c r="K21" s="256"/>
      <c r="L21" s="586"/>
      <c r="M21" s="586"/>
      <c r="N21" s="586"/>
      <c r="O21" s="256" t="s">
        <v>9</v>
      </c>
      <c r="P21" s="256"/>
      <c r="Q21" s="586"/>
      <c r="R21" s="586"/>
      <c r="S21" s="586"/>
      <c r="T21" s="525"/>
    </row>
    <row r="22" spans="2:25" s="488" customFormat="1" ht="6" customHeight="1" thickBot="1" x14ac:dyDescent="0.25">
      <c r="B22" s="526"/>
      <c r="C22" s="6"/>
      <c r="D22" s="6"/>
      <c r="E22" s="6"/>
      <c r="F22" s="527"/>
      <c r="G22" s="527"/>
      <c r="H22" s="52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528"/>
    </row>
    <row r="23" spans="2:25" ht="38.25" customHeight="1" thickBot="1" x14ac:dyDescent="0.25">
      <c r="B23" s="9"/>
      <c r="C23" s="293" t="s">
        <v>112</v>
      </c>
      <c r="D23" s="294"/>
      <c r="E23" s="295"/>
      <c r="F23" s="10" t="s">
        <v>6</v>
      </c>
      <c r="G23" s="11" t="s">
        <v>7</v>
      </c>
      <c r="H23" s="12" t="s">
        <v>8</v>
      </c>
      <c r="I23" s="64" t="s">
        <v>34</v>
      </c>
      <c r="J23" s="65" t="s">
        <v>33</v>
      </c>
      <c r="K23" s="64" t="s">
        <v>32</v>
      </c>
      <c r="L23" s="65" t="s">
        <v>31</v>
      </c>
      <c r="M23" s="64" t="s">
        <v>127</v>
      </c>
      <c r="N23" s="66" t="s">
        <v>126</v>
      </c>
      <c r="O23" s="65" t="s">
        <v>125</v>
      </c>
      <c r="P23" s="7" t="s">
        <v>123</v>
      </c>
      <c r="Q23" s="8" t="s">
        <v>124</v>
      </c>
      <c r="R23" s="250" t="s">
        <v>122</v>
      </c>
      <c r="S23" s="251"/>
      <c r="T23" s="529"/>
    </row>
    <row r="24" spans="2:25" ht="15" customHeight="1" thickTop="1" thickBot="1" x14ac:dyDescent="0.25">
      <c r="B24" s="531"/>
      <c r="C24" s="310" t="s">
        <v>130</v>
      </c>
      <c r="D24" s="311"/>
      <c r="E24" s="311"/>
      <c r="F24" s="431" t="s">
        <v>253</v>
      </c>
      <c r="G24" s="432"/>
      <c r="H24" s="432"/>
      <c r="I24" s="432"/>
      <c r="J24" s="432"/>
      <c r="K24" s="432"/>
      <c r="L24" s="432"/>
      <c r="M24" s="432"/>
      <c r="N24" s="432"/>
      <c r="O24" s="432"/>
      <c r="P24" s="432"/>
      <c r="Q24" s="432"/>
      <c r="R24" s="13"/>
      <c r="S24" s="14"/>
      <c r="T24" s="532"/>
      <c r="W24" s="533" t="s">
        <v>131</v>
      </c>
      <c r="X24" s="533"/>
      <c r="Y24" s="534" t="s">
        <v>30</v>
      </c>
    </row>
    <row r="25" spans="2:25" ht="15" customHeight="1" thickTop="1" x14ac:dyDescent="0.2">
      <c r="B25" s="531"/>
      <c r="C25" s="304" t="s">
        <v>25</v>
      </c>
      <c r="D25" s="305"/>
      <c r="E25" s="306"/>
      <c r="F25" s="147"/>
      <c r="G25" s="147"/>
      <c r="H25" s="147"/>
      <c r="I25" s="16" t="str">
        <f t="shared" ref="I25:I37" si="0">+IF(F25="","",MIN(F25:G25))</f>
        <v/>
      </c>
      <c r="J25" s="17" t="str">
        <f t="shared" ref="J25:J37" si="1">+IF(F25="","",MAX(F25:G25))</f>
        <v/>
      </c>
      <c r="K25" s="16" t="str">
        <f t="shared" ref="K25:K37" si="2">+IF(F25="","",MIN(G25:H25))</f>
        <v/>
      </c>
      <c r="L25" s="17" t="str">
        <f t="shared" ref="L25:L37" si="3">+IF(F25="","",MAX(G25:H25))</f>
        <v/>
      </c>
      <c r="M25" s="59" t="str">
        <f t="shared" ref="M25:M37" si="4">+IF(F25="","",ABS(J25-I25))</f>
        <v/>
      </c>
      <c r="N25" s="138" t="str">
        <f t="shared" ref="N25:N37" si="5">IF(F25="","",+ABS(K25-L25))</f>
        <v/>
      </c>
      <c r="O25" s="232" t="str">
        <f t="shared" ref="O25:O37" si="6">IF(F25="","",+Y25)</f>
        <v/>
      </c>
      <c r="P25" s="69" t="str">
        <f t="shared" ref="P25:P37" si="7">+IF(F25="","",IF(M25&gt;O25,"FAIL","PASS"))</f>
        <v/>
      </c>
      <c r="Q25" s="79" t="str">
        <f t="shared" ref="Q25:Q37" si="8">+IF(F25="","",IF(N25&gt;O25,"FAIL","PASS"))</f>
        <v/>
      </c>
      <c r="R25" s="535"/>
      <c r="S25" s="536"/>
      <c r="T25" s="532"/>
      <c r="W25" s="537">
        <f t="shared" ref="W25:X37" si="9">+IF(P25="FAIL",0,1)</f>
        <v>1</v>
      </c>
      <c r="X25" s="537">
        <f t="shared" si="9"/>
        <v>1</v>
      </c>
      <c r="Y25" s="538">
        <v>7</v>
      </c>
    </row>
    <row r="26" spans="2:25" ht="15" customHeight="1" x14ac:dyDescent="0.2">
      <c r="B26" s="531"/>
      <c r="C26" s="304" t="s">
        <v>24</v>
      </c>
      <c r="D26" s="305"/>
      <c r="E26" s="306"/>
      <c r="F26" s="23"/>
      <c r="G26" s="23"/>
      <c r="H26" s="23"/>
      <c r="I26" s="21" t="str">
        <f t="shared" si="0"/>
        <v/>
      </c>
      <c r="J26" s="22" t="str">
        <f t="shared" si="1"/>
        <v/>
      </c>
      <c r="K26" s="21" t="str">
        <f t="shared" si="2"/>
        <v/>
      </c>
      <c r="L26" s="22" t="str">
        <f t="shared" si="3"/>
        <v/>
      </c>
      <c r="M26" s="18" t="str">
        <f t="shared" si="4"/>
        <v/>
      </c>
      <c r="N26" s="139" t="str">
        <f t="shared" si="5"/>
        <v/>
      </c>
      <c r="O26" s="136" t="str">
        <f t="shared" si="6"/>
        <v/>
      </c>
      <c r="P26" s="70" t="str">
        <f t="shared" si="7"/>
        <v/>
      </c>
      <c r="Q26" s="80" t="str">
        <f t="shared" si="8"/>
        <v/>
      </c>
      <c r="R26" s="539"/>
      <c r="S26" s="540"/>
      <c r="T26" s="532"/>
      <c r="W26" s="537">
        <f t="shared" si="9"/>
        <v>1</v>
      </c>
      <c r="X26" s="537">
        <f t="shared" si="9"/>
        <v>1</v>
      </c>
      <c r="Y26" s="538">
        <v>6</v>
      </c>
    </row>
    <row r="27" spans="2:25" ht="15" customHeight="1" x14ac:dyDescent="0.2">
      <c r="B27" s="531"/>
      <c r="C27" s="304" t="s">
        <v>23</v>
      </c>
      <c r="D27" s="305"/>
      <c r="E27" s="306"/>
      <c r="F27" s="23"/>
      <c r="G27" s="23"/>
      <c r="H27" s="23"/>
      <c r="I27" s="21" t="str">
        <f t="shared" si="0"/>
        <v/>
      </c>
      <c r="J27" s="22" t="str">
        <f t="shared" si="1"/>
        <v/>
      </c>
      <c r="K27" s="21" t="str">
        <f t="shared" si="2"/>
        <v/>
      </c>
      <c r="L27" s="22" t="str">
        <f t="shared" si="3"/>
        <v/>
      </c>
      <c r="M27" s="18" t="str">
        <f t="shared" si="4"/>
        <v/>
      </c>
      <c r="N27" s="139" t="str">
        <f t="shared" si="5"/>
        <v/>
      </c>
      <c r="O27" s="136" t="str">
        <f t="shared" si="6"/>
        <v/>
      </c>
      <c r="P27" s="70" t="str">
        <f t="shared" si="7"/>
        <v/>
      </c>
      <c r="Q27" s="80" t="str">
        <f t="shared" si="8"/>
        <v/>
      </c>
      <c r="R27" s="539"/>
      <c r="S27" s="540"/>
      <c r="T27" s="532"/>
      <c r="W27" s="537">
        <f t="shared" si="9"/>
        <v>1</v>
      </c>
      <c r="X27" s="537">
        <f t="shared" si="9"/>
        <v>1</v>
      </c>
      <c r="Y27" s="538">
        <v>6</v>
      </c>
    </row>
    <row r="28" spans="2:25" ht="15" customHeight="1" x14ac:dyDescent="0.2">
      <c r="B28" s="531"/>
      <c r="C28" s="304" t="s">
        <v>22</v>
      </c>
      <c r="D28" s="305"/>
      <c r="E28" s="306"/>
      <c r="F28" s="23"/>
      <c r="G28" s="23"/>
      <c r="H28" s="23"/>
      <c r="I28" s="21" t="str">
        <f t="shared" si="0"/>
        <v/>
      </c>
      <c r="J28" s="22" t="str">
        <f t="shared" si="1"/>
        <v/>
      </c>
      <c r="K28" s="21" t="str">
        <f t="shared" si="2"/>
        <v/>
      </c>
      <c r="L28" s="22" t="str">
        <f t="shared" si="3"/>
        <v/>
      </c>
      <c r="M28" s="18" t="str">
        <f t="shared" si="4"/>
        <v/>
      </c>
      <c r="N28" s="139" t="str">
        <f t="shared" si="5"/>
        <v/>
      </c>
      <c r="O28" s="136" t="str">
        <f t="shared" si="6"/>
        <v/>
      </c>
      <c r="P28" s="70" t="str">
        <f t="shared" si="7"/>
        <v/>
      </c>
      <c r="Q28" s="80" t="str">
        <f t="shared" si="8"/>
        <v/>
      </c>
      <c r="R28" s="539"/>
      <c r="S28" s="540"/>
      <c r="T28" s="532"/>
      <c r="W28" s="537">
        <f t="shared" si="9"/>
        <v>1</v>
      </c>
      <c r="X28" s="537">
        <f t="shared" si="9"/>
        <v>1</v>
      </c>
      <c r="Y28" s="538">
        <v>6</v>
      </c>
    </row>
    <row r="29" spans="2:25" ht="15" customHeight="1" x14ac:dyDescent="0.2">
      <c r="B29" s="531"/>
      <c r="C29" s="304" t="s">
        <v>21</v>
      </c>
      <c r="D29" s="305"/>
      <c r="E29" s="306"/>
      <c r="F29" s="23"/>
      <c r="G29" s="23"/>
      <c r="H29" s="23"/>
      <c r="I29" s="21" t="str">
        <f t="shared" si="0"/>
        <v/>
      </c>
      <c r="J29" s="22" t="str">
        <f t="shared" si="1"/>
        <v/>
      </c>
      <c r="K29" s="21" t="str">
        <f t="shared" si="2"/>
        <v/>
      </c>
      <c r="L29" s="22" t="str">
        <f t="shared" si="3"/>
        <v/>
      </c>
      <c r="M29" s="18" t="str">
        <f t="shared" si="4"/>
        <v/>
      </c>
      <c r="N29" s="139" t="str">
        <f t="shared" si="5"/>
        <v/>
      </c>
      <c r="O29" s="136" t="str">
        <f t="shared" si="6"/>
        <v/>
      </c>
      <c r="P29" s="70" t="str">
        <f t="shared" si="7"/>
        <v/>
      </c>
      <c r="Q29" s="80" t="str">
        <f t="shared" si="8"/>
        <v/>
      </c>
      <c r="R29" s="539"/>
      <c r="S29" s="540"/>
      <c r="T29" s="532"/>
      <c r="W29" s="537">
        <f t="shared" si="9"/>
        <v>1</v>
      </c>
      <c r="X29" s="537">
        <f t="shared" si="9"/>
        <v>1</v>
      </c>
      <c r="Y29" s="538">
        <v>5</v>
      </c>
    </row>
    <row r="30" spans="2:25" ht="15" customHeight="1" x14ac:dyDescent="0.2">
      <c r="B30" s="531"/>
      <c r="C30" s="304" t="s">
        <v>20</v>
      </c>
      <c r="D30" s="305"/>
      <c r="E30" s="306"/>
      <c r="F30" s="23"/>
      <c r="G30" s="23"/>
      <c r="H30" s="23"/>
      <c r="I30" s="21" t="str">
        <f t="shared" si="0"/>
        <v/>
      </c>
      <c r="J30" s="22" t="str">
        <f t="shared" si="1"/>
        <v/>
      </c>
      <c r="K30" s="21" t="str">
        <f t="shared" si="2"/>
        <v/>
      </c>
      <c r="L30" s="22" t="str">
        <f t="shared" si="3"/>
        <v/>
      </c>
      <c r="M30" s="18" t="str">
        <f t="shared" si="4"/>
        <v/>
      </c>
      <c r="N30" s="139" t="str">
        <f t="shared" si="5"/>
        <v/>
      </c>
      <c r="O30" s="136" t="str">
        <f t="shared" si="6"/>
        <v/>
      </c>
      <c r="P30" s="70" t="str">
        <f t="shared" si="7"/>
        <v/>
      </c>
      <c r="Q30" s="80" t="str">
        <f t="shared" si="8"/>
        <v/>
      </c>
      <c r="R30" s="539"/>
      <c r="S30" s="540"/>
      <c r="T30" s="532"/>
      <c r="W30" s="537">
        <f t="shared" si="9"/>
        <v>1</v>
      </c>
      <c r="X30" s="537">
        <f t="shared" si="9"/>
        <v>1</v>
      </c>
      <c r="Y30" s="538">
        <v>4</v>
      </c>
    </row>
    <row r="31" spans="2:25" ht="15" customHeight="1" x14ac:dyDescent="0.2">
      <c r="B31" s="531"/>
      <c r="C31" s="304" t="s">
        <v>19</v>
      </c>
      <c r="D31" s="305"/>
      <c r="E31" s="306"/>
      <c r="F31" s="23"/>
      <c r="G31" s="23"/>
      <c r="H31" s="23"/>
      <c r="I31" s="21" t="str">
        <f t="shared" si="0"/>
        <v/>
      </c>
      <c r="J31" s="22" t="str">
        <f t="shared" si="1"/>
        <v/>
      </c>
      <c r="K31" s="21" t="str">
        <f t="shared" si="2"/>
        <v/>
      </c>
      <c r="L31" s="22" t="str">
        <f t="shared" si="3"/>
        <v/>
      </c>
      <c r="M31" s="18" t="str">
        <f t="shared" si="4"/>
        <v/>
      </c>
      <c r="N31" s="139" t="str">
        <f t="shared" si="5"/>
        <v/>
      </c>
      <c r="O31" s="136" t="str">
        <f t="shared" si="6"/>
        <v/>
      </c>
      <c r="P31" s="70" t="str">
        <f t="shared" si="7"/>
        <v/>
      </c>
      <c r="Q31" s="80" t="str">
        <f t="shared" si="8"/>
        <v/>
      </c>
      <c r="R31" s="539"/>
      <c r="S31" s="540"/>
      <c r="T31" s="532"/>
      <c r="W31" s="537">
        <f t="shared" si="9"/>
        <v>1</v>
      </c>
      <c r="X31" s="537">
        <f t="shared" si="9"/>
        <v>1</v>
      </c>
      <c r="Y31" s="538">
        <v>4</v>
      </c>
    </row>
    <row r="32" spans="2:25" ht="15" customHeight="1" x14ac:dyDescent="0.2">
      <c r="B32" s="531"/>
      <c r="C32" s="304" t="s">
        <v>18</v>
      </c>
      <c r="D32" s="305"/>
      <c r="E32" s="306"/>
      <c r="F32" s="23"/>
      <c r="G32" s="23"/>
      <c r="H32" s="23"/>
      <c r="I32" s="21" t="str">
        <f t="shared" si="0"/>
        <v/>
      </c>
      <c r="J32" s="22" t="str">
        <f t="shared" si="1"/>
        <v/>
      </c>
      <c r="K32" s="21" t="str">
        <f t="shared" si="2"/>
        <v/>
      </c>
      <c r="L32" s="22" t="str">
        <f t="shared" si="3"/>
        <v/>
      </c>
      <c r="M32" s="18" t="str">
        <f t="shared" si="4"/>
        <v/>
      </c>
      <c r="N32" s="139" t="str">
        <f t="shared" si="5"/>
        <v/>
      </c>
      <c r="O32" s="136" t="str">
        <f t="shared" si="6"/>
        <v/>
      </c>
      <c r="P32" s="70" t="str">
        <f t="shared" si="7"/>
        <v/>
      </c>
      <c r="Q32" s="80" t="str">
        <f t="shared" si="8"/>
        <v/>
      </c>
      <c r="R32" s="539"/>
      <c r="S32" s="540"/>
      <c r="T32" s="532"/>
      <c r="W32" s="537">
        <f t="shared" si="9"/>
        <v>1</v>
      </c>
      <c r="X32" s="537">
        <f t="shared" si="9"/>
        <v>1</v>
      </c>
      <c r="Y32" s="538">
        <v>4</v>
      </c>
    </row>
    <row r="33" spans="2:25" ht="15" customHeight="1" x14ac:dyDescent="0.2">
      <c r="B33" s="531"/>
      <c r="C33" s="304" t="s">
        <v>17</v>
      </c>
      <c r="D33" s="305"/>
      <c r="E33" s="306"/>
      <c r="F33" s="23"/>
      <c r="G33" s="23"/>
      <c r="H33" s="23"/>
      <c r="I33" s="21" t="str">
        <f t="shared" si="0"/>
        <v/>
      </c>
      <c r="J33" s="22" t="str">
        <f t="shared" si="1"/>
        <v/>
      </c>
      <c r="K33" s="21" t="str">
        <f t="shared" si="2"/>
        <v/>
      </c>
      <c r="L33" s="22" t="str">
        <f t="shared" si="3"/>
        <v/>
      </c>
      <c r="M33" s="18" t="str">
        <f t="shared" si="4"/>
        <v/>
      </c>
      <c r="N33" s="139" t="str">
        <f t="shared" si="5"/>
        <v/>
      </c>
      <c r="O33" s="136" t="str">
        <f t="shared" si="6"/>
        <v/>
      </c>
      <c r="P33" s="70" t="str">
        <f t="shared" si="7"/>
        <v/>
      </c>
      <c r="Q33" s="80" t="str">
        <f t="shared" si="8"/>
        <v/>
      </c>
      <c r="R33" s="539"/>
      <c r="S33" s="540"/>
      <c r="T33" s="532"/>
      <c r="W33" s="537">
        <f t="shared" si="9"/>
        <v>1</v>
      </c>
      <c r="X33" s="537">
        <f t="shared" si="9"/>
        <v>1</v>
      </c>
      <c r="Y33" s="538">
        <v>3</v>
      </c>
    </row>
    <row r="34" spans="2:25" ht="15" customHeight="1" x14ac:dyDescent="0.2">
      <c r="B34" s="531"/>
      <c r="C34" s="304" t="s">
        <v>16</v>
      </c>
      <c r="D34" s="305"/>
      <c r="E34" s="306"/>
      <c r="F34" s="23"/>
      <c r="G34" s="23"/>
      <c r="H34" s="23"/>
      <c r="I34" s="21" t="str">
        <f t="shared" si="0"/>
        <v/>
      </c>
      <c r="J34" s="22" t="str">
        <f t="shared" si="1"/>
        <v/>
      </c>
      <c r="K34" s="21" t="str">
        <f t="shared" si="2"/>
        <v/>
      </c>
      <c r="L34" s="22" t="str">
        <f t="shared" si="3"/>
        <v/>
      </c>
      <c r="M34" s="18" t="str">
        <f t="shared" si="4"/>
        <v/>
      </c>
      <c r="N34" s="139" t="str">
        <f t="shared" si="5"/>
        <v/>
      </c>
      <c r="O34" s="136" t="str">
        <f t="shared" si="6"/>
        <v/>
      </c>
      <c r="P34" s="70" t="str">
        <f t="shared" si="7"/>
        <v/>
      </c>
      <c r="Q34" s="80" t="str">
        <f t="shared" si="8"/>
        <v/>
      </c>
      <c r="R34" s="539"/>
      <c r="S34" s="540"/>
      <c r="T34" s="532"/>
      <c r="W34" s="537">
        <f t="shared" si="9"/>
        <v>1</v>
      </c>
      <c r="X34" s="537">
        <f t="shared" si="9"/>
        <v>1</v>
      </c>
      <c r="Y34" s="538">
        <v>3</v>
      </c>
    </row>
    <row r="35" spans="2:25" ht="15" customHeight="1" x14ac:dyDescent="0.2">
      <c r="B35" s="531"/>
      <c r="C35" s="304" t="s">
        <v>15</v>
      </c>
      <c r="D35" s="305"/>
      <c r="E35" s="306"/>
      <c r="F35" s="23"/>
      <c r="G35" s="23"/>
      <c r="H35" s="23"/>
      <c r="I35" s="21" t="str">
        <f t="shared" si="0"/>
        <v/>
      </c>
      <c r="J35" s="22" t="str">
        <f t="shared" si="1"/>
        <v/>
      </c>
      <c r="K35" s="21" t="str">
        <f t="shared" si="2"/>
        <v/>
      </c>
      <c r="L35" s="22" t="str">
        <f t="shared" si="3"/>
        <v/>
      </c>
      <c r="M35" s="18" t="str">
        <f t="shared" si="4"/>
        <v/>
      </c>
      <c r="N35" s="139" t="str">
        <f t="shared" si="5"/>
        <v/>
      </c>
      <c r="O35" s="136" t="str">
        <f t="shared" si="6"/>
        <v/>
      </c>
      <c r="P35" s="70" t="str">
        <f t="shared" si="7"/>
        <v/>
      </c>
      <c r="Q35" s="80" t="str">
        <f t="shared" si="8"/>
        <v/>
      </c>
      <c r="R35" s="539"/>
      <c r="S35" s="540"/>
      <c r="T35" s="532"/>
      <c r="W35" s="537">
        <f t="shared" si="9"/>
        <v>1</v>
      </c>
      <c r="X35" s="537">
        <f t="shared" si="9"/>
        <v>1</v>
      </c>
      <c r="Y35" s="538">
        <v>3</v>
      </c>
    </row>
    <row r="36" spans="2:25" ht="15" customHeight="1" x14ac:dyDescent="0.2">
      <c r="B36" s="531"/>
      <c r="C36" s="304" t="s">
        <v>14</v>
      </c>
      <c r="D36" s="305"/>
      <c r="E36" s="306"/>
      <c r="F36" s="23"/>
      <c r="G36" s="23"/>
      <c r="H36" s="23"/>
      <c r="I36" s="21" t="str">
        <f t="shared" si="0"/>
        <v/>
      </c>
      <c r="J36" s="22" t="str">
        <f t="shared" si="1"/>
        <v/>
      </c>
      <c r="K36" s="21" t="str">
        <f t="shared" si="2"/>
        <v/>
      </c>
      <c r="L36" s="22" t="str">
        <f t="shared" si="3"/>
        <v/>
      </c>
      <c r="M36" s="18" t="str">
        <f t="shared" si="4"/>
        <v/>
      </c>
      <c r="N36" s="139" t="str">
        <f t="shared" si="5"/>
        <v/>
      </c>
      <c r="O36" s="136" t="str">
        <f t="shared" si="6"/>
        <v/>
      </c>
      <c r="P36" s="70" t="str">
        <f t="shared" si="7"/>
        <v/>
      </c>
      <c r="Q36" s="80" t="str">
        <f t="shared" si="8"/>
        <v/>
      </c>
      <c r="R36" s="539"/>
      <c r="S36" s="540"/>
      <c r="T36" s="532"/>
      <c r="W36" s="537">
        <f t="shared" si="9"/>
        <v>1</v>
      </c>
      <c r="X36" s="537">
        <f t="shared" si="9"/>
        <v>1</v>
      </c>
      <c r="Y36" s="538">
        <v>2</v>
      </c>
    </row>
    <row r="37" spans="2:25" ht="15" customHeight="1" thickBot="1" x14ac:dyDescent="0.25">
      <c r="B37" s="531"/>
      <c r="C37" s="304" t="s">
        <v>13</v>
      </c>
      <c r="D37" s="305"/>
      <c r="E37" s="306"/>
      <c r="F37" s="148"/>
      <c r="G37" s="148"/>
      <c r="H37" s="148"/>
      <c r="I37" s="149" t="str">
        <f t="shared" si="0"/>
        <v/>
      </c>
      <c r="J37" s="150" t="str">
        <f t="shared" si="1"/>
        <v/>
      </c>
      <c r="K37" s="149" t="str">
        <f t="shared" si="2"/>
        <v/>
      </c>
      <c r="L37" s="150" t="str">
        <f t="shared" si="3"/>
        <v/>
      </c>
      <c r="M37" s="61" t="str">
        <f t="shared" si="4"/>
        <v/>
      </c>
      <c r="N37" s="140" t="str">
        <f t="shared" si="5"/>
        <v/>
      </c>
      <c r="O37" s="137" t="str">
        <f t="shared" si="6"/>
        <v/>
      </c>
      <c r="P37" s="71" t="str">
        <f t="shared" si="7"/>
        <v/>
      </c>
      <c r="Q37" s="81" t="str">
        <f t="shared" si="8"/>
        <v/>
      </c>
      <c r="R37" s="541"/>
      <c r="S37" s="542"/>
      <c r="T37" s="532"/>
      <c r="W37" s="537">
        <f t="shared" si="9"/>
        <v>1</v>
      </c>
      <c r="X37" s="537">
        <f t="shared" si="9"/>
        <v>1</v>
      </c>
      <c r="Y37" s="538">
        <v>2</v>
      </c>
    </row>
    <row r="38" spans="2:25" ht="6" customHeight="1" thickTop="1" thickBot="1" x14ac:dyDescent="0.25">
      <c r="B38" s="531"/>
      <c r="C38" s="215"/>
      <c r="D38" s="216"/>
      <c r="E38" s="216"/>
      <c r="F38" s="543"/>
      <c r="G38" s="543"/>
      <c r="H38" s="543"/>
      <c r="I38" s="142"/>
      <c r="J38" s="142"/>
      <c r="K38" s="142"/>
      <c r="L38" s="142"/>
      <c r="M38" s="143"/>
      <c r="N38" s="144"/>
      <c r="O38" s="145"/>
      <c r="P38" s="146"/>
      <c r="Q38" s="146"/>
      <c r="R38" s="544"/>
      <c r="S38" s="545"/>
      <c r="T38" s="532"/>
      <c r="W38" s="537"/>
      <c r="X38" s="537"/>
      <c r="Y38" s="538"/>
    </row>
    <row r="39" spans="2:25" ht="15" customHeight="1" thickTop="1" thickBot="1" x14ac:dyDescent="0.25">
      <c r="B39" s="531"/>
      <c r="C39" s="296" t="s">
        <v>220</v>
      </c>
      <c r="D39" s="297"/>
      <c r="E39" s="297"/>
      <c r="F39" s="297"/>
      <c r="G39" s="297"/>
      <c r="H39" s="297"/>
      <c r="I39" s="297"/>
      <c r="J39" s="428" t="s">
        <v>252</v>
      </c>
      <c r="K39" s="429"/>
      <c r="L39" s="429"/>
      <c r="M39" s="429"/>
      <c r="N39" s="429"/>
      <c r="O39" s="429"/>
      <c r="P39" s="429"/>
      <c r="Q39" s="429"/>
      <c r="R39" s="429"/>
      <c r="S39" s="430"/>
      <c r="T39" s="532"/>
      <c r="W39" s="537"/>
      <c r="X39" s="537"/>
      <c r="Y39" s="537"/>
    </row>
    <row r="40" spans="2:25" ht="15" customHeight="1" thickTop="1" x14ac:dyDescent="0.2">
      <c r="B40" s="531"/>
      <c r="C40" s="301" t="s">
        <v>216</v>
      </c>
      <c r="D40" s="302"/>
      <c r="E40" s="303"/>
      <c r="F40" s="130"/>
      <c r="G40" s="130"/>
      <c r="H40" s="130"/>
      <c r="I40" s="59" t="str">
        <f>+IF(F40="","",MIN(F40:G40))</f>
        <v/>
      </c>
      <c r="J40" s="17" t="str">
        <f>+IF(F40="","",MAX(F40:G40))</f>
        <v/>
      </c>
      <c r="K40" s="59" t="str">
        <f>+IF(F40="","",MIN(G40:H40))</f>
        <v/>
      </c>
      <c r="L40" s="17" t="str">
        <f>+IF(F40="","",MAX(G40:H40))</f>
        <v/>
      </c>
      <c r="M40" s="59" t="str">
        <f>+IF(F40="","",ABS(J40-I40))</f>
        <v/>
      </c>
      <c r="N40" s="138" t="str">
        <f>IF(F40="","",+ABS(K40-L40))</f>
        <v/>
      </c>
      <c r="O40" s="185" t="str">
        <f>IF(F40="","",+Y40)</f>
        <v/>
      </c>
      <c r="P40" s="69" t="str">
        <f>+IF(F40="","",IF(M40&gt;(O40*(AVERAGE(F40:G40))),"FAIL","PASS"))</f>
        <v/>
      </c>
      <c r="Q40" s="69" t="str">
        <f>+IF(G40="","",IF(N40&gt;(O40*(AVERAGE(G40:H40))),"FAIL","PASS"))</f>
        <v/>
      </c>
      <c r="R40" s="546"/>
      <c r="S40" s="547"/>
      <c r="T40" s="532"/>
      <c r="W40" s="537">
        <f t="shared" ref="W40:X44" si="10">+IF(P40="FAIL",0,1)</f>
        <v>1</v>
      </c>
      <c r="X40" s="537">
        <f t="shared" si="10"/>
        <v>1</v>
      </c>
      <c r="Y40" s="538">
        <v>0.43</v>
      </c>
    </row>
    <row r="41" spans="2:25" ht="15" customHeight="1" x14ac:dyDescent="0.2">
      <c r="B41" s="531"/>
      <c r="C41" s="301" t="s">
        <v>217</v>
      </c>
      <c r="D41" s="302"/>
      <c r="E41" s="303"/>
      <c r="F41" s="131"/>
      <c r="G41" s="131"/>
      <c r="H41" s="131"/>
      <c r="I41" s="18" t="str">
        <f>+IF(F41="","",MIN(F41:G41))</f>
        <v/>
      </c>
      <c r="J41" s="22" t="str">
        <f>+IF(F41="","",MAX(F41:G41))</f>
        <v/>
      </c>
      <c r="K41" s="18" t="str">
        <f>+IF(F41="","",MIN(G41:H41))</f>
        <v/>
      </c>
      <c r="L41" s="22" t="str">
        <f>+IF(F41="","",MAX(G41:H41))</f>
        <v/>
      </c>
      <c r="M41" s="18" t="str">
        <f>+IF(F41="","",ABS(J41-I41))</f>
        <v/>
      </c>
      <c r="N41" s="139" t="str">
        <f>IF(F41="","",+ABS(K41-L41))</f>
        <v/>
      </c>
      <c r="O41" s="186" t="str">
        <f>IF(F41="","",+Y41)</f>
        <v/>
      </c>
      <c r="P41" s="70" t="str">
        <f>+IF(F41="","",IF(M41&gt;(O41*(AVERAGE(F41:G41))),"FAIL","PASS"))</f>
        <v/>
      </c>
      <c r="Q41" s="70" t="str">
        <f>+IF(G41="","",IF(N41&gt;(O41*(AVERAGE(G41:H41))),"FAIL","PASS"))</f>
        <v/>
      </c>
      <c r="R41" s="548"/>
      <c r="S41" s="549"/>
      <c r="T41" s="532"/>
      <c r="W41" s="537">
        <f t="shared" si="10"/>
        <v>1</v>
      </c>
      <c r="X41" s="537">
        <f t="shared" si="10"/>
        <v>1</v>
      </c>
      <c r="Y41" s="538">
        <v>0.57999999999999996</v>
      </c>
    </row>
    <row r="42" spans="2:25" ht="15" customHeight="1" x14ac:dyDescent="0.2">
      <c r="B42" s="531"/>
      <c r="C42" s="301" t="s">
        <v>218</v>
      </c>
      <c r="D42" s="302"/>
      <c r="E42" s="303"/>
      <c r="F42" s="132"/>
      <c r="G42" s="132"/>
      <c r="H42" s="132"/>
      <c r="I42" s="133" t="str">
        <f>+IF(F42="","",MIN(F42:G42))</f>
        <v/>
      </c>
      <c r="J42" s="134" t="str">
        <f>+IF(F42="","",MAX(F42:G42))</f>
        <v/>
      </c>
      <c r="K42" s="133" t="str">
        <f>+IF(F42="","",MIN(G42:H42))</f>
        <v/>
      </c>
      <c r="L42" s="134" t="str">
        <f>+IF(F42="","",MAX(G42:H42))</f>
        <v/>
      </c>
      <c r="M42" s="133" t="str">
        <f>+IF(F42="","",ABS(J42-I42))</f>
        <v/>
      </c>
      <c r="N42" s="141" t="str">
        <f>IF(F42="","",+ABS(K42-L42))</f>
        <v/>
      </c>
      <c r="O42" s="135" t="str">
        <f>IF(F42="","",+Y42)</f>
        <v/>
      </c>
      <c r="P42" s="70" t="str">
        <f>+IF(F42="","",IF(M42&gt;O42,"FAIL","PASS"))</f>
        <v/>
      </c>
      <c r="Q42" s="70" t="str">
        <f>+IF(F42="","",IF(N42&gt;O42,"FAIL","PASS"))</f>
        <v/>
      </c>
      <c r="R42" s="548"/>
      <c r="S42" s="549"/>
      <c r="T42" s="532"/>
      <c r="W42" s="537">
        <f t="shared" si="10"/>
        <v>1</v>
      </c>
      <c r="X42" s="537">
        <f t="shared" si="10"/>
        <v>1</v>
      </c>
      <c r="Y42" s="537">
        <v>0.3</v>
      </c>
    </row>
    <row r="43" spans="2:25" ht="15" customHeight="1" x14ac:dyDescent="0.2">
      <c r="B43" s="531"/>
      <c r="C43" s="301" t="s">
        <v>219</v>
      </c>
      <c r="D43" s="302"/>
      <c r="E43" s="303"/>
      <c r="F43" s="132"/>
      <c r="G43" s="132"/>
      <c r="H43" s="132"/>
      <c r="I43" s="133" t="str">
        <f>+IF(F43="","",MIN(F43:G43))</f>
        <v/>
      </c>
      <c r="J43" s="134" t="str">
        <f>+IF(F43="","",MAX(F43:G43))</f>
        <v/>
      </c>
      <c r="K43" s="133" t="str">
        <f>+IF(F43="","",MIN(G43:H43))</f>
        <v/>
      </c>
      <c r="L43" s="134" t="str">
        <f>+IF(F43="","",MAX(G43:H43))</f>
        <v/>
      </c>
      <c r="M43" s="133" t="str">
        <f>+IF(F43="","",ABS(J43-I43))</f>
        <v/>
      </c>
      <c r="N43" s="141" t="str">
        <f>IF(F43="","",+ABS(K43-L43))</f>
        <v/>
      </c>
      <c r="O43" s="135" t="str">
        <f>IF(F43="","",+Y43)</f>
        <v/>
      </c>
      <c r="P43" s="70" t="str">
        <f>+IF(F43="","",IF(M43&gt;O43,"FAIL","PASS"))</f>
        <v/>
      </c>
      <c r="Q43" s="70" t="str">
        <f>+IF(F43="","",IF(N43&gt;O43,"FAIL","PASS"))</f>
        <v/>
      </c>
      <c r="R43" s="548"/>
      <c r="S43" s="549"/>
      <c r="T43" s="532"/>
      <c r="W43" s="537">
        <f t="shared" si="10"/>
        <v>1</v>
      </c>
      <c r="X43" s="537">
        <f t="shared" si="10"/>
        <v>1</v>
      </c>
      <c r="Y43" s="537">
        <v>2</v>
      </c>
    </row>
    <row r="44" spans="2:25" ht="15" customHeight="1" thickBot="1" x14ac:dyDescent="0.25">
      <c r="B44" s="531"/>
      <c r="C44" s="301" t="s">
        <v>61</v>
      </c>
      <c r="D44" s="302"/>
      <c r="E44" s="303"/>
      <c r="F44" s="154"/>
      <c r="G44" s="154"/>
      <c r="H44" s="154"/>
      <c r="I44" s="155" t="str">
        <f>+IF(F44="","",MIN(F44:G44))</f>
        <v/>
      </c>
      <c r="J44" s="156" t="str">
        <f>+IF(F44="","",MAX(F44:G44))</f>
        <v/>
      </c>
      <c r="K44" s="155" t="str">
        <f>+IF(F44="","",MIN(G44:H44))</f>
        <v/>
      </c>
      <c r="L44" s="156" t="str">
        <f>+IF(F44="","",MAX(G44:H44))</f>
        <v/>
      </c>
      <c r="M44" s="155" t="str">
        <f>+IF(F44="","",ABS(J44-I44))</f>
        <v/>
      </c>
      <c r="N44" s="157" t="str">
        <f>IF(F44="","",+ABS(K44-L44))</f>
        <v/>
      </c>
      <c r="O44" s="158" t="str">
        <f>IF(F44="","",+Y44)</f>
        <v/>
      </c>
      <c r="P44" s="71" t="str">
        <f>+IF(F44="","",IF(M44&gt;O44,"FAIL","PASS"))</f>
        <v/>
      </c>
      <c r="Q44" s="71" t="str">
        <f>+IF(F44="","",IF(N44&gt;O44,"FAIL","PASS"))</f>
        <v/>
      </c>
      <c r="R44" s="550"/>
      <c r="S44" s="551"/>
      <c r="T44" s="532"/>
      <c r="W44" s="537">
        <f t="shared" si="10"/>
        <v>1</v>
      </c>
      <c r="X44" s="537">
        <f t="shared" si="10"/>
        <v>1</v>
      </c>
      <c r="Y44" s="537">
        <v>3</v>
      </c>
    </row>
    <row r="45" spans="2:25" ht="6" customHeight="1" thickTop="1" thickBot="1" x14ac:dyDescent="0.25">
      <c r="B45" s="531"/>
      <c r="C45" s="217"/>
      <c r="D45" s="218"/>
      <c r="E45" s="218"/>
      <c r="F45" s="552"/>
      <c r="G45" s="552"/>
      <c r="H45" s="552"/>
      <c r="I45" s="151"/>
      <c r="J45" s="151"/>
      <c r="K45" s="151"/>
      <c r="L45" s="151"/>
      <c r="M45" s="151"/>
      <c r="N45" s="152"/>
      <c r="O45" s="151"/>
      <c r="P45" s="153"/>
      <c r="Q45" s="153"/>
      <c r="R45" s="553"/>
      <c r="S45" s="554"/>
      <c r="T45" s="532"/>
      <c r="W45" s="537"/>
      <c r="X45" s="537"/>
      <c r="Y45" s="537"/>
    </row>
    <row r="46" spans="2:25" ht="6" customHeight="1" x14ac:dyDescent="0.2">
      <c r="B46" s="531"/>
      <c r="C46" s="555"/>
      <c r="D46" s="555"/>
      <c r="E46" s="555"/>
      <c r="F46" s="555"/>
      <c r="G46" s="555"/>
      <c r="H46" s="555"/>
      <c r="I46" s="555"/>
      <c r="J46" s="555"/>
      <c r="K46" s="555"/>
      <c r="L46" s="555"/>
      <c r="M46" s="555"/>
      <c r="N46" s="555"/>
      <c r="O46" s="555"/>
      <c r="P46" s="555"/>
      <c r="Q46" s="555"/>
      <c r="R46" s="555"/>
      <c r="S46" s="555"/>
      <c r="T46" s="532"/>
      <c r="V46" s="556" t="s">
        <v>132</v>
      </c>
      <c r="W46" s="557">
        <f>+SUM(W25:W44)</f>
        <v>18</v>
      </c>
      <c r="X46" s="557">
        <f>+SUM(X25:X44)</f>
        <v>18</v>
      </c>
      <c r="Y46" s="537"/>
    </row>
    <row r="47" spans="2:25" ht="15" customHeight="1" x14ac:dyDescent="0.2">
      <c r="B47" s="531"/>
      <c r="C47" s="558" t="s">
        <v>55</v>
      </c>
      <c r="D47" s="558"/>
      <c r="E47" s="286"/>
      <c r="F47" s="286"/>
      <c r="G47" s="286"/>
      <c r="H47" s="286"/>
      <c r="I47" s="286"/>
      <c r="J47" s="286"/>
      <c r="K47" s="286"/>
      <c r="L47" s="286"/>
      <c r="M47" s="286"/>
      <c r="N47" s="286"/>
      <c r="O47" s="286"/>
      <c r="P47" s="286"/>
      <c r="Q47" s="286"/>
      <c r="R47" s="286"/>
      <c r="S47" s="286"/>
      <c r="T47" s="532"/>
      <c r="V47" s="556"/>
      <c r="W47" s="557"/>
      <c r="X47" s="557"/>
    </row>
    <row r="48" spans="2:25" ht="15" customHeight="1" x14ac:dyDescent="0.2">
      <c r="B48" s="531"/>
      <c r="C48" s="559"/>
      <c r="D48" s="559"/>
      <c r="E48" s="249"/>
      <c r="F48" s="249"/>
      <c r="G48" s="249"/>
      <c r="H48" s="249"/>
      <c r="I48" s="249"/>
      <c r="J48" s="249"/>
      <c r="K48" s="249"/>
      <c r="L48" s="249"/>
      <c r="M48" s="249"/>
      <c r="N48" s="249"/>
      <c r="O48" s="249"/>
      <c r="P48" s="249"/>
      <c r="Q48" s="249"/>
      <c r="R48" s="249"/>
      <c r="S48" s="249"/>
      <c r="T48" s="532"/>
      <c r="V48" s="560"/>
      <c r="W48" s="561"/>
      <c r="X48" s="561"/>
    </row>
    <row r="49" spans="1:20" ht="15" customHeight="1" x14ac:dyDescent="0.2">
      <c r="B49" s="531"/>
      <c r="C49" s="562"/>
      <c r="D49" s="562"/>
      <c r="E49" s="307"/>
      <c r="F49" s="307"/>
      <c r="G49" s="307"/>
      <c r="H49" s="307"/>
      <c r="I49" s="307"/>
      <c r="J49" s="307"/>
      <c r="K49" s="307"/>
      <c r="L49" s="307"/>
      <c r="M49" s="307"/>
      <c r="N49" s="307"/>
      <c r="O49" s="307"/>
      <c r="P49" s="307"/>
      <c r="Q49" s="307"/>
      <c r="R49" s="307"/>
      <c r="S49" s="307"/>
      <c r="T49" s="532"/>
    </row>
    <row r="50" spans="1:20" ht="6" customHeight="1" x14ac:dyDescent="0.2">
      <c r="B50" s="531"/>
      <c r="C50" s="555"/>
      <c r="D50" s="555"/>
      <c r="E50" s="555"/>
      <c r="F50" s="555"/>
      <c r="G50" s="555"/>
      <c r="H50" s="555"/>
      <c r="I50" s="555"/>
      <c r="J50" s="555"/>
      <c r="K50" s="555"/>
      <c r="L50" s="555"/>
      <c r="M50" s="555"/>
      <c r="N50" s="555"/>
      <c r="O50" s="563"/>
      <c r="P50" s="555"/>
      <c r="Q50" s="555"/>
      <c r="R50" s="555"/>
      <c r="S50" s="555"/>
      <c r="T50" s="532"/>
    </row>
    <row r="51" spans="1:20" ht="15" customHeight="1" thickBot="1" x14ac:dyDescent="0.25">
      <c r="A51" s="564"/>
      <c r="B51" s="565" t="s">
        <v>129</v>
      </c>
      <c r="C51" s="566"/>
      <c r="D51" s="566"/>
      <c r="E51" s="566"/>
      <c r="F51" s="566"/>
      <c r="G51" s="566"/>
      <c r="H51" s="566"/>
      <c r="I51" s="567"/>
      <c r="J51" s="567"/>
      <c r="K51" s="566"/>
      <c r="L51" s="568"/>
      <c r="M51" s="569"/>
      <c r="N51" s="569"/>
      <c r="O51" s="569"/>
      <c r="P51" s="569"/>
      <c r="Q51" s="569"/>
      <c r="R51" s="567"/>
      <c r="S51" s="566"/>
      <c r="T51" s="570"/>
    </row>
    <row r="52" spans="1:20" ht="6" customHeight="1" thickTop="1" x14ac:dyDescent="0.2">
      <c r="O52" s="571"/>
    </row>
    <row r="53" spans="1:20" x14ac:dyDescent="0.2">
      <c r="O53" s="571"/>
    </row>
    <row r="54" spans="1:20" x14ac:dyDescent="0.2">
      <c r="O54" s="571"/>
    </row>
    <row r="55" spans="1:20" x14ac:dyDescent="0.2">
      <c r="O55" s="571"/>
    </row>
    <row r="56" spans="1:20" x14ac:dyDescent="0.2">
      <c r="O56" s="571"/>
    </row>
  </sheetData>
  <sheetProtection algorithmName="SHA-512" hashValue="w72oZEDXaj0X59Hb0tmRsBe70OILtwlihH1/Y2O6LHtrWdIilaJAIGiahuLfX7z+3p7Q3stsz/VQAjDih6Sq4Q==" saltValue="NSpEusVacgPHKCedISO20g==" spinCount="100000" sheet="1" objects="1" scenarios="1" selectLockedCells="1"/>
  <mergeCells count="104">
    <mergeCell ref="F2:O5"/>
    <mergeCell ref="P2:Q3"/>
    <mergeCell ref="R2:T3"/>
    <mergeCell ref="P4:Q5"/>
    <mergeCell ref="R4:T5"/>
    <mergeCell ref="B6:T6"/>
    <mergeCell ref="C10:D10"/>
    <mergeCell ref="E10:M10"/>
    <mergeCell ref="N10:P10"/>
    <mergeCell ref="B12:T12"/>
    <mergeCell ref="B13:D13"/>
    <mergeCell ref="E13:I13"/>
    <mergeCell ref="J13:N13"/>
    <mergeCell ref="O13:T13"/>
    <mergeCell ref="C8:D8"/>
    <mergeCell ref="E8:M8"/>
    <mergeCell ref="N8:O8"/>
    <mergeCell ref="P8:S8"/>
    <mergeCell ref="C9:D9"/>
    <mergeCell ref="E9:G9"/>
    <mergeCell ref="H9:J9"/>
    <mergeCell ref="K9:M9"/>
    <mergeCell ref="N9:P9"/>
    <mergeCell ref="Q9:S9"/>
    <mergeCell ref="B16:D16"/>
    <mergeCell ref="E16:I16"/>
    <mergeCell ref="J16:N16"/>
    <mergeCell ref="O16:T16"/>
    <mergeCell ref="B17:D17"/>
    <mergeCell ref="E17:I17"/>
    <mergeCell ref="J17:N17"/>
    <mergeCell ref="O17:T17"/>
    <mergeCell ref="B14:D14"/>
    <mergeCell ref="E14:I14"/>
    <mergeCell ref="J14:N14"/>
    <mergeCell ref="O14:T14"/>
    <mergeCell ref="B15:D15"/>
    <mergeCell ref="E15:I15"/>
    <mergeCell ref="J15:N15"/>
    <mergeCell ref="O15:T15"/>
    <mergeCell ref="B18:D18"/>
    <mergeCell ref="E18:I18"/>
    <mergeCell ref="J18:N18"/>
    <mergeCell ref="O18:T18"/>
    <mergeCell ref="B19:I19"/>
    <mergeCell ref="J19:L19"/>
    <mergeCell ref="M19:N19"/>
    <mergeCell ref="O19:Q19"/>
    <mergeCell ref="R19:T19"/>
    <mergeCell ref="C24:E24"/>
    <mergeCell ref="F24:Q24"/>
    <mergeCell ref="W24:X24"/>
    <mergeCell ref="F21:H21"/>
    <mergeCell ref="I21:K21"/>
    <mergeCell ref="L21:N21"/>
    <mergeCell ref="O21:P21"/>
    <mergeCell ref="Q21:S21"/>
    <mergeCell ref="C23:E23"/>
    <mergeCell ref="R23:S23"/>
    <mergeCell ref="R40:S40"/>
    <mergeCell ref="C26:E26"/>
    <mergeCell ref="R26:S26"/>
    <mergeCell ref="C27:E27"/>
    <mergeCell ref="R27:S27"/>
    <mergeCell ref="C28:E28"/>
    <mergeCell ref="R28:S28"/>
    <mergeCell ref="C25:E25"/>
    <mergeCell ref="R25:S25"/>
    <mergeCell ref="C32:E32"/>
    <mergeCell ref="R32:S32"/>
    <mergeCell ref="C33:E33"/>
    <mergeCell ref="R33:S33"/>
    <mergeCell ref="C34:E34"/>
    <mergeCell ref="R34:S34"/>
    <mergeCell ref="C29:E29"/>
    <mergeCell ref="R29:S29"/>
    <mergeCell ref="C30:E30"/>
    <mergeCell ref="R30:S30"/>
    <mergeCell ref="C31:E31"/>
    <mergeCell ref="R31:S31"/>
    <mergeCell ref="V46:V47"/>
    <mergeCell ref="W46:W47"/>
    <mergeCell ref="X46:X47"/>
    <mergeCell ref="C47:D47"/>
    <mergeCell ref="E47:S47"/>
    <mergeCell ref="E49:S49"/>
    <mergeCell ref="E48:S48"/>
    <mergeCell ref="C35:E35"/>
    <mergeCell ref="R35:S35"/>
    <mergeCell ref="C36:E36"/>
    <mergeCell ref="R36:S36"/>
    <mergeCell ref="C37:E37"/>
    <mergeCell ref="R37:S37"/>
    <mergeCell ref="C44:E44"/>
    <mergeCell ref="R44:S44"/>
    <mergeCell ref="C43:E43"/>
    <mergeCell ref="R43:S43"/>
    <mergeCell ref="C39:I39"/>
    <mergeCell ref="J39:S39"/>
    <mergeCell ref="C41:E41"/>
    <mergeCell ref="R41:S41"/>
    <mergeCell ref="C42:E42"/>
    <mergeCell ref="R42:S42"/>
    <mergeCell ref="C40:E40"/>
  </mergeCells>
  <conditionalFormatting sqref="E47:E49 F21 R4 P8 E8:E10 K9 Q9:Q10 S10 E14:E18 J14:J18 O14:O18 L21 Q21 F40:F42 F25:H37">
    <cfRule type="cellIs" dxfId="15" priority="14" operator="equal">
      <formula>0</formula>
    </cfRule>
  </conditionalFormatting>
  <conditionalFormatting sqref="R2">
    <cfRule type="cellIs" dxfId="14" priority="13" operator="equal">
      <formula>0</formula>
    </cfRule>
  </conditionalFormatting>
  <conditionalFormatting sqref="M19 R19 P25:Q37 P40:Q42">
    <cfRule type="cellIs" dxfId="13" priority="15" stopIfTrue="1" operator="equal">
      <formula>"FAIL"</formula>
    </cfRule>
    <cfRule type="cellIs" dxfId="12" priority="16" stopIfTrue="1" operator="equal">
      <formula>"PASS"</formula>
    </cfRule>
  </conditionalFormatting>
  <conditionalFormatting sqref="F44">
    <cfRule type="cellIs" dxfId="11" priority="10" operator="equal">
      <formula>0</formula>
    </cfRule>
  </conditionalFormatting>
  <conditionalFormatting sqref="P44:Q44">
    <cfRule type="cellIs" dxfId="10" priority="11" stopIfTrue="1" operator="equal">
      <formula>"FAIL"</formula>
    </cfRule>
    <cfRule type="cellIs" dxfId="9" priority="12" stopIfTrue="1" operator="equal">
      <formula>"PASS"</formula>
    </cfRule>
  </conditionalFormatting>
  <conditionalFormatting sqref="F43">
    <cfRule type="cellIs" dxfId="8" priority="7" operator="equal">
      <formula>0</formula>
    </cfRule>
  </conditionalFormatting>
  <conditionalFormatting sqref="P43:Q43">
    <cfRule type="cellIs" dxfId="7" priority="8" stopIfTrue="1" operator="equal">
      <formula>"FAIL"</formula>
    </cfRule>
    <cfRule type="cellIs" dxfId="6" priority="9" stopIfTrue="1" operator="equal">
      <formula>"PASS"</formula>
    </cfRule>
  </conditionalFormatting>
  <conditionalFormatting sqref="G40:G42">
    <cfRule type="cellIs" dxfId="5" priority="6" operator="equal">
      <formula>0</formula>
    </cfRule>
  </conditionalFormatting>
  <conditionalFormatting sqref="G44">
    <cfRule type="cellIs" dxfId="4" priority="5" operator="equal">
      <formula>0</formula>
    </cfRule>
  </conditionalFormatting>
  <conditionalFormatting sqref="G43">
    <cfRule type="cellIs" dxfId="3" priority="4" operator="equal">
      <formula>0</formula>
    </cfRule>
  </conditionalFormatting>
  <conditionalFormatting sqref="H40:H42">
    <cfRule type="cellIs" dxfId="2" priority="3" operator="equal">
      <formula>0</formula>
    </cfRule>
  </conditionalFormatting>
  <conditionalFormatting sqref="H44">
    <cfRule type="cellIs" dxfId="1" priority="2" operator="equal">
      <formula>0</formula>
    </cfRule>
  </conditionalFormatting>
  <conditionalFormatting sqref="H43">
    <cfRule type="cellIs" dxfId="0" priority="1" operator="equal">
      <formula>0</formula>
    </cfRule>
  </conditionalFormatting>
  <printOptions horizontalCentered="1" verticalCentered="1"/>
  <pageMargins left="0.25" right="0.25" top="0.25" bottom="0.25" header="0" footer="0"/>
  <pageSetup orientation="portrait" horizontalDpi="4294967295" verticalDpi="4294967295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view="pageBreakPreview" zoomScale="145" zoomScaleNormal="90" zoomScaleSheetLayoutView="145" workbookViewId="0">
      <selection activeCell="L19" sqref="L19"/>
    </sheetView>
  </sheetViews>
  <sheetFormatPr defaultRowHeight="12.75" x14ac:dyDescent="0.2"/>
  <cols>
    <col min="1" max="2" width="1" style="159" customWidth="1"/>
    <col min="3" max="9" width="6.125" style="159" customWidth="1"/>
    <col min="10" max="10" width="1" style="159" customWidth="1"/>
    <col min="11" max="18" width="6.125" style="159" customWidth="1"/>
    <col min="19" max="20" width="1" style="159" customWidth="1"/>
    <col min="21" max="16384" width="9" style="159"/>
  </cols>
  <sheetData>
    <row r="1" spans="2:19" ht="6" customHeight="1" thickBot="1" x14ac:dyDescent="0.25"/>
    <row r="2" spans="2:19" ht="24" customHeight="1" thickTop="1" x14ac:dyDescent="0.2">
      <c r="B2" s="160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2"/>
    </row>
    <row r="3" spans="2:19" ht="24" customHeight="1" x14ac:dyDescent="0.2">
      <c r="B3" s="163"/>
      <c r="C3" s="164"/>
      <c r="D3" s="164"/>
      <c r="E3" s="164"/>
      <c r="F3" s="164"/>
      <c r="G3" s="439" t="s">
        <v>80</v>
      </c>
      <c r="H3" s="439"/>
      <c r="I3" s="439"/>
      <c r="J3" s="439"/>
      <c r="K3" s="439"/>
      <c r="L3" s="439"/>
      <c r="M3" s="439"/>
      <c r="N3" s="439"/>
      <c r="O3" s="164"/>
      <c r="P3" s="164"/>
      <c r="Q3" s="164"/>
      <c r="R3" s="164"/>
      <c r="S3" s="165"/>
    </row>
    <row r="4" spans="2:19" ht="24" customHeight="1" x14ac:dyDescent="0.2">
      <c r="B4" s="163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5"/>
    </row>
    <row r="5" spans="2:19" ht="18" customHeight="1" x14ac:dyDescent="0.2">
      <c r="B5" s="166"/>
      <c r="C5" s="434" t="s">
        <v>79</v>
      </c>
      <c r="D5" s="434"/>
      <c r="E5" s="433"/>
      <c r="F5" s="433"/>
      <c r="G5" s="434" t="s">
        <v>0</v>
      </c>
      <c r="H5" s="434"/>
      <c r="I5" s="433"/>
      <c r="J5" s="433"/>
      <c r="K5" s="433"/>
      <c r="L5" s="433"/>
      <c r="M5" s="433"/>
      <c r="N5" s="433"/>
      <c r="O5" s="440" t="s">
        <v>78</v>
      </c>
      <c r="P5" s="440"/>
      <c r="Q5" s="433"/>
      <c r="R5" s="433"/>
      <c r="S5" s="182"/>
    </row>
    <row r="6" spans="2:19" ht="18" customHeight="1" x14ac:dyDescent="0.2">
      <c r="B6" s="163"/>
      <c r="C6" s="434" t="s">
        <v>77</v>
      </c>
      <c r="D6" s="434"/>
      <c r="E6" s="437"/>
      <c r="F6" s="437"/>
      <c r="G6" s="434" t="s">
        <v>76</v>
      </c>
      <c r="H6" s="434"/>
      <c r="I6" s="437"/>
      <c r="J6" s="437"/>
      <c r="K6" s="437"/>
      <c r="L6" s="437"/>
      <c r="M6" s="437"/>
      <c r="N6" s="437"/>
      <c r="O6" s="438" t="s">
        <v>222</v>
      </c>
      <c r="P6" s="438"/>
      <c r="Q6" s="437"/>
      <c r="R6" s="437"/>
      <c r="S6" s="169"/>
    </row>
    <row r="7" spans="2:19" ht="18" customHeight="1" x14ac:dyDescent="0.2">
      <c r="B7" s="163"/>
      <c r="C7" s="434" t="s">
        <v>75</v>
      </c>
      <c r="D7" s="434"/>
      <c r="E7" s="433"/>
      <c r="F7" s="433"/>
      <c r="G7" s="433"/>
      <c r="H7" s="434" t="s">
        <v>74</v>
      </c>
      <c r="I7" s="434"/>
      <c r="J7" s="436"/>
      <c r="K7" s="436"/>
      <c r="L7" s="436"/>
      <c r="M7" s="436"/>
      <c r="N7" s="436"/>
      <c r="O7" s="438" t="s">
        <v>223</v>
      </c>
      <c r="P7" s="438"/>
      <c r="Q7" s="437"/>
      <c r="R7" s="437"/>
      <c r="S7" s="169"/>
    </row>
    <row r="8" spans="2:19" ht="18" customHeight="1" x14ac:dyDescent="0.2">
      <c r="B8" s="163"/>
      <c r="C8" s="434" t="s">
        <v>73</v>
      </c>
      <c r="D8" s="434"/>
      <c r="E8" s="436"/>
      <c r="F8" s="436"/>
      <c r="G8" s="436"/>
      <c r="H8" s="434" t="s">
        <v>72</v>
      </c>
      <c r="I8" s="434"/>
      <c r="J8" s="436"/>
      <c r="K8" s="436"/>
      <c r="L8" s="436"/>
      <c r="M8" s="434" t="s">
        <v>71</v>
      </c>
      <c r="N8" s="434"/>
      <c r="O8" s="434"/>
      <c r="P8" s="433"/>
      <c r="Q8" s="433"/>
      <c r="R8" s="433"/>
      <c r="S8" s="169"/>
    </row>
    <row r="9" spans="2:19" ht="18" customHeight="1" thickBot="1" x14ac:dyDescent="0.25">
      <c r="B9" s="163"/>
      <c r="C9" s="434" t="s">
        <v>70</v>
      </c>
      <c r="D9" s="434"/>
      <c r="E9" s="434"/>
      <c r="F9" s="433"/>
      <c r="G9" s="433"/>
      <c r="H9" s="433"/>
      <c r="I9" s="433"/>
      <c r="J9" s="167"/>
      <c r="K9" s="168" t="s">
        <v>69</v>
      </c>
      <c r="L9" s="167"/>
      <c r="M9" s="167"/>
      <c r="N9" s="167"/>
      <c r="O9" s="167"/>
      <c r="P9" s="167"/>
      <c r="Q9" s="167"/>
      <c r="R9" s="167"/>
      <c r="S9" s="169"/>
    </row>
    <row r="10" spans="2:19" ht="18" customHeight="1" x14ac:dyDescent="0.2">
      <c r="B10" s="163"/>
      <c r="C10" s="434" t="s">
        <v>68</v>
      </c>
      <c r="D10" s="434"/>
      <c r="E10" s="435"/>
      <c r="F10" s="435"/>
      <c r="G10" s="435"/>
      <c r="H10" s="435"/>
      <c r="I10" s="435"/>
      <c r="J10" s="180"/>
      <c r="K10" s="170"/>
      <c r="L10" s="171"/>
      <c r="M10" s="171"/>
      <c r="N10" s="171"/>
      <c r="O10" s="171"/>
      <c r="P10" s="171"/>
      <c r="Q10" s="171"/>
      <c r="R10" s="171"/>
      <c r="S10" s="172"/>
    </row>
    <row r="11" spans="2:19" ht="18" customHeight="1" x14ac:dyDescent="0.2">
      <c r="B11" s="166"/>
      <c r="C11" s="433"/>
      <c r="D11" s="433"/>
      <c r="E11" s="433"/>
      <c r="F11" s="433"/>
      <c r="G11" s="433"/>
      <c r="H11" s="433"/>
      <c r="I11" s="433"/>
      <c r="J11" s="180"/>
      <c r="K11" s="173"/>
      <c r="L11" s="167"/>
      <c r="M11" s="167"/>
      <c r="N11" s="167"/>
      <c r="O11" s="167"/>
      <c r="P11" s="167"/>
      <c r="Q11" s="167"/>
      <c r="R11" s="167"/>
      <c r="S11" s="169"/>
    </row>
    <row r="12" spans="2:19" ht="18" customHeight="1" x14ac:dyDescent="0.2">
      <c r="B12" s="166"/>
      <c r="C12" s="433"/>
      <c r="D12" s="433"/>
      <c r="E12" s="433"/>
      <c r="F12" s="433"/>
      <c r="G12" s="433"/>
      <c r="H12" s="433"/>
      <c r="I12" s="433"/>
      <c r="J12" s="180"/>
      <c r="K12" s="173"/>
      <c r="L12" s="167"/>
      <c r="M12" s="167"/>
      <c r="N12" s="167"/>
      <c r="O12" s="167"/>
      <c r="P12" s="167"/>
      <c r="Q12" s="167"/>
      <c r="R12" s="167"/>
      <c r="S12" s="169"/>
    </row>
    <row r="13" spans="2:19" ht="18" customHeight="1" x14ac:dyDescent="0.2">
      <c r="B13" s="166"/>
      <c r="C13" s="433"/>
      <c r="D13" s="433"/>
      <c r="E13" s="433"/>
      <c r="F13" s="433"/>
      <c r="G13" s="433"/>
      <c r="H13" s="433"/>
      <c r="I13" s="433"/>
      <c r="J13" s="180"/>
      <c r="K13" s="173"/>
      <c r="L13" s="167"/>
      <c r="M13" s="167"/>
      <c r="N13" s="167"/>
      <c r="O13" s="167"/>
      <c r="P13" s="167"/>
      <c r="Q13" s="167"/>
      <c r="R13" s="167"/>
      <c r="S13" s="169"/>
    </row>
    <row r="14" spans="2:19" ht="18" customHeight="1" x14ac:dyDescent="0.2">
      <c r="B14" s="166"/>
      <c r="C14" s="433"/>
      <c r="D14" s="433"/>
      <c r="E14" s="433"/>
      <c r="F14" s="433"/>
      <c r="G14" s="433"/>
      <c r="H14" s="433"/>
      <c r="I14" s="433"/>
      <c r="J14" s="180"/>
      <c r="K14" s="173"/>
      <c r="L14" s="167"/>
      <c r="M14" s="167"/>
      <c r="N14" s="167"/>
      <c r="O14" s="167"/>
      <c r="P14" s="167"/>
      <c r="Q14" s="167"/>
      <c r="R14" s="167"/>
      <c r="S14" s="169"/>
    </row>
    <row r="15" spans="2:19" ht="18" customHeight="1" x14ac:dyDescent="0.2">
      <c r="B15" s="166"/>
      <c r="C15" s="433"/>
      <c r="D15" s="433"/>
      <c r="E15" s="433"/>
      <c r="F15" s="433"/>
      <c r="G15" s="433"/>
      <c r="H15" s="433"/>
      <c r="I15" s="433"/>
      <c r="J15" s="180"/>
      <c r="K15" s="173"/>
      <c r="L15" s="167"/>
      <c r="M15" s="167"/>
      <c r="N15" s="167"/>
      <c r="O15" s="167"/>
      <c r="P15" s="167"/>
      <c r="Q15" s="167"/>
      <c r="R15" s="167"/>
      <c r="S15" s="169"/>
    </row>
    <row r="16" spans="2:19" ht="18" customHeight="1" x14ac:dyDescent="0.2">
      <c r="B16" s="166"/>
      <c r="C16" s="433"/>
      <c r="D16" s="433"/>
      <c r="E16" s="433"/>
      <c r="F16" s="433"/>
      <c r="G16" s="433"/>
      <c r="H16" s="433"/>
      <c r="I16" s="433"/>
      <c r="J16" s="180"/>
      <c r="K16" s="173"/>
      <c r="L16" s="167"/>
      <c r="M16" s="167"/>
      <c r="N16" s="167"/>
      <c r="O16" s="167"/>
      <c r="P16" s="167"/>
      <c r="Q16" s="167"/>
      <c r="R16" s="167"/>
      <c r="S16" s="169"/>
    </row>
    <row r="17" spans="2:19" ht="6" customHeight="1" thickBot="1" x14ac:dyDescent="0.25">
      <c r="B17" s="174"/>
      <c r="C17" s="175"/>
      <c r="D17" s="175"/>
      <c r="E17" s="175"/>
      <c r="F17" s="175"/>
      <c r="G17" s="175"/>
      <c r="H17" s="175"/>
      <c r="I17" s="175"/>
      <c r="J17" s="181"/>
      <c r="K17" s="176"/>
      <c r="L17" s="175"/>
      <c r="M17" s="175"/>
      <c r="N17" s="175"/>
      <c r="O17" s="175"/>
      <c r="P17" s="175"/>
      <c r="Q17" s="175"/>
      <c r="R17" s="175"/>
      <c r="S17" s="177"/>
    </row>
    <row r="18" spans="2:19" ht="13.5" thickTop="1" x14ac:dyDescent="0.2">
      <c r="B18" s="178" t="s">
        <v>67</v>
      </c>
      <c r="C18" s="178"/>
      <c r="D18" s="178"/>
      <c r="E18" s="178" t="s">
        <v>224</v>
      </c>
      <c r="F18" s="178"/>
      <c r="G18" s="179" t="s">
        <v>66</v>
      </c>
      <c r="H18" s="178"/>
      <c r="I18" s="178"/>
      <c r="J18" s="178"/>
      <c r="K18" s="179" t="s">
        <v>65</v>
      </c>
      <c r="L18" s="178"/>
      <c r="M18" s="178"/>
      <c r="N18" s="178"/>
      <c r="O18" s="178"/>
      <c r="P18" s="178"/>
      <c r="Q18" s="178"/>
      <c r="R18" s="178"/>
      <c r="S18" s="178"/>
    </row>
    <row r="19" spans="2:19" ht="149.25" customHeight="1" x14ac:dyDescent="0.2"/>
    <row r="20" spans="2:19" ht="6" customHeight="1" thickBot="1" x14ac:dyDescent="0.25"/>
    <row r="21" spans="2:19" ht="24" customHeight="1" thickTop="1" x14ac:dyDescent="0.2">
      <c r="B21" s="160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2"/>
    </row>
    <row r="22" spans="2:19" ht="24" customHeight="1" x14ac:dyDescent="0.2">
      <c r="B22" s="163"/>
      <c r="C22" s="164"/>
      <c r="D22" s="164"/>
      <c r="E22" s="164"/>
      <c r="F22" s="164"/>
      <c r="G22" s="439" t="s">
        <v>80</v>
      </c>
      <c r="H22" s="439"/>
      <c r="I22" s="439"/>
      <c r="J22" s="439"/>
      <c r="K22" s="439"/>
      <c r="L22" s="439"/>
      <c r="M22" s="439"/>
      <c r="N22" s="439"/>
      <c r="O22" s="164"/>
      <c r="P22" s="164"/>
      <c r="Q22" s="164"/>
      <c r="R22" s="164"/>
      <c r="S22" s="165"/>
    </row>
    <row r="23" spans="2:19" ht="24" customHeight="1" x14ac:dyDescent="0.2">
      <c r="B23" s="163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5"/>
    </row>
    <row r="24" spans="2:19" ht="18" customHeight="1" x14ac:dyDescent="0.2">
      <c r="B24" s="166"/>
      <c r="C24" s="434" t="s">
        <v>79</v>
      </c>
      <c r="D24" s="434"/>
      <c r="E24" s="433"/>
      <c r="F24" s="433"/>
      <c r="G24" s="434" t="s">
        <v>0</v>
      </c>
      <c r="H24" s="434"/>
      <c r="I24" s="433"/>
      <c r="J24" s="433"/>
      <c r="K24" s="433"/>
      <c r="L24" s="433"/>
      <c r="M24" s="433"/>
      <c r="N24" s="433"/>
      <c r="O24" s="440" t="s">
        <v>78</v>
      </c>
      <c r="P24" s="440"/>
      <c r="Q24" s="433"/>
      <c r="R24" s="433"/>
      <c r="S24" s="182"/>
    </row>
    <row r="25" spans="2:19" ht="18" customHeight="1" x14ac:dyDescent="0.2">
      <c r="B25" s="163"/>
      <c r="C25" s="434" t="s">
        <v>77</v>
      </c>
      <c r="D25" s="434"/>
      <c r="E25" s="437"/>
      <c r="F25" s="437"/>
      <c r="G25" s="434" t="s">
        <v>76</v>
      </c>
      <c r="H25" s="434"/>
      <c r="I25" s="437"/>
      <c r="J25" s="437"/>
      <c r="K25" s="437"/>
      <c r="L25" s="437"/>
      <c r="M25" s="437"/>
      <c r="N25" s="437"/>
      <c r="O25" s="438" t="s">
        <v>222</v>
      </c>
      <c r="P25" s="438"/>
      <c r="Q25" s="437"/>
      <c r="R25" s="437"/>
      <c r="S25" s="169"/>
    </row>
    <row r="26" spans="2:19" ht="18" customHeight="1" x14ac:dyDescent="0.2">
      <c r="B26" s="163"/>
      <c r="C26" s="434" t="s">
        <v>75</v>
      </c>
      <c r="D26" s="434"/>
      <c r="E26" s="433"/>
      <c r="F26" s="433"/>
      <c r="G26" s="433"/>
      <c r="H26" s="434" t="s">
        <v>74</v>
      </c>
      <c r="I26" s="434"/>
      <c r="J26" s="436"/>
      <c r="K26" s="436"/>
      <c r="L26" s="436"/>
      <c r="M26" s="436"/>
      <c r="N26" s="436"/>
      <c r="O26" s="438" t="s">
        <v>223</v>
      </c>
      <c r="P26" s="438"/>
      <c r="Q26" s="437"/>
      <c r="R26" s="437"/>
      <c r="S26" s="169"/>
    </row>
    <row r="27" spans="2:19" ht="18" customHeight="1" x14ac:dyDescent="0.2">
      <c r="B27" s="163"/>
      <c r="C27" s="434" t="s">
        <v>73</v>
      </c>
      <c r="D27" s="434"/>
      <c r="E27" s="436"/>
      <c r="F27" s="436"/>
      <c r="G27" s="436"/>
      <c r="H27" s="434" t="s">
        <v>72</v>
      </c>
      <c r="I27" s="434"/>
      <c r="J27" s="436"/>
      <c r="K27" s="436"/>
      <c r="L27" s="436"/>
      <c r="M27" s="434" t="s">
        <v>71</v>
      </c>
      <c r="N27" s="434"/>
      <c r="O27" s="434"/>
      <c r="P27" s="433"/>
      <c r="Q27" s="433"/>
      <c r="R27" s="433"/>
      <c r="S27" s="169"/>
    </row>
    <row r="28" spans="2:19" ht="18" customHeight="1" thickBot="1" x14ac:dyDescent="0.25">
      <c r="B28" s="163"/>
      <c r="C28" s="434" t="s">
        <v>70</v>
      </c>
      <c r="D28" s="434"/>
      <c r="E28" s="434"/>
      <c r="F28" s="433"/>
      <c r="G28" s="433"/>
      <c r="H28" s="433"/>
      <c r="I28" s="433"/>
      <c r="J28" s="167"/>
      <c r="K28" s="168" t="s">
        <v>69</v>
      </c>
      <c r="L28" s="167"/>
      <c r="M28" s="167"/>
      <c r="N28" s="167"/>
      <c r="O28" s="167"/>
      <c r="P28" s="167"/>
      <c r="Q28" s="167"/>
      <c r="R28" s="167"/>
      <c r="S28" s="169"/>
    </row>
    <row r="29" spans="2:19" ht="18" customHeight="1" x14ac:dyDescent="0.2">
      <c r="B29" s="163"/>
      <c r="C29" s="434" t="s">
        <v>68</v>
      </c>
      <c r="D29" s="434"/>
      <c r="E29" s="435"/>
      <c r="F29" s="435"/>
      <c r="G29" s="435"/>
      <c r="H29" s="435"/>
      <c r="I29" s="435"/>
      <c r="J29" s="180"/>
      <c r="K29" s="170"/>
      <c r="L29" s="171"/>
      <c r="M29" s="171"/>
      <c r="N29" s="171"/>
      <c r="O29" s="171"/>
      <c r="P29" s="171"/>
      <c r="Q29" s="171"/>
      <c r="R29" s="171"/>
      <c r="S29" s="172"/>
    </row>
    <row r="30" spans="2:19" ht="18" customHeight="1" x14ac:dyDescent="0.2">
      <c r="B30" s="166"/>
      <c r="C30" s="433"/>
      <c r="D30" s="433"/>
      <c r="E30" s="433"/>
      <c r="F30" s="433"/>
      <c r="G30" s="433"/>
      <c r="H30" s="433"/>
      <c r="I30" s="433"/>
      <c r="J30" s="180"/>
      <c r="K30" s="173"/>
      <c r="L30" s="167"/>
      <c r="M30" s="167"/>
      <c r="N30" s="167"/>
      <c r="O30" s="167"/>
      <c r="P30" s="167"/>
      <c r="Q30" s="167"/>
      <c r="R30" s="167"/>
      <c r="S30" s="169"/>
    </row>
    <row r="31" spans="2:19" ht="18" customHeight="1" x14ac:dyDescent="0.2">
      <c r="B31" s="166"/>
      <c r="C31" s="433"/>
      <c r="D31" s="433"/>
      <c r="E31" s="433"/>
      <c r="F31" s="433"/>
      <c r="G31" s="433"/>
      <c r="H31" s="433"/>
      <c r="I31" s="433"/>
      <c r="J31" s="180"/>
      <c r="K31" s="173"/>
      <c r="L31" s="167"/>
      <c r="M31" s="167"/>
      <c r="N31" s="167"/>
      <c r="O31" s="167"/>
      <c r="P31" s="167"/>
      <c r="Q31" s="167"/>
      <c r="R31" s="167"/>
      <c r="S31" s="169"/>
    </row>
    <row r="32" spans="2:19" ht="18" customHeight="1" x14ac:dyDescent="0.2">
      <c r="B32" s="166"/>
      <c r="C32" s="433"/>
      <c r="D32" s="433"/>
      <c r="E32" s="433"/>
      <c r="F32" s="433"/>
      <c r="G32" s="433"/>
      <c r="H32" s="433"/>
      <c r="I32" s="433"/>
      <c r="J32" s="180"/>
      <c r="K32" s="173"/>
      <c r="L32" s="167"/>
      <c r="M32" s="167"/>
      <c r="N32" s="167"/>
      <c r="O32" s="167"/>
      <c r="P32" s="167"/>
      <c r="Q32" s="167"/>
      <c r="R32" s="167"/>
      <c r="S32" s="169"/>
    </row>
    <row r="33" spans="2:19" ht="18" customHeight="1" x14ac:dyDescent="0.2">
      <c r="B33" s="166"/>
      <c r="C33" s="433"/>
      <c r="D33" s="433"/>
      <c r="E33" s="433"/>
      <c r="F33" s="433"/>
      <c r="G33" s="433"/>
      <c r="H33" s="433"/>
      <c r="I33" s="433"/>
      <c r="J33" s="180"/>
      <c r="K33" s="173"/>
      <c r="L33" s="167"/>
      <c r="M33" s="167"/>
      <c r="N33" s="167"/>
      <c r="O33" s="167"/>
      <c r="P33" s="167"/>
      <c r="Q33" s="167"/>
      <c r="R33" s="167"/>
      <c r="S33" s="169"/>
    </row>
    <row r="34" spans="2:19" ht="18" customHeight="1" x14ac:dyDescent="0.2">
      <c r="B34" s="166"/>
      <c r="C34" s="433"/>
      <c r="D34" s="433"/>
      <c r="E34" s="433"/>
      <c r="F34" s="433"/>
      <c r="G34" s="433"/>
      <c r="H34" s="433"/>
      <c r="I34" s="433"/>
      <c r="J34" s="180"/>
      <c r="K34" s="173"/>
      <c r="L34" s="167"/>
      <c r="M34" s="167"/>
      <c r="N34" s="167"/>
      <c r="O34" s="167"/>
      <c r="P34" s="167"/>
      <c r="Q34" s="167"/>
      <c r="R34" s="167"/>
      <c r="S34" s="169"/>
    </row>
    <row r="35" spans="2:19" ht="18" customHeight="1" x14ac:dyDescent="0.2">
      <c r="B35" s="166"/>
      <c r="C35" s="433"/>
      <c r="D35" s="433"/>
      <c r="E35" s="433"/>
      <c r="F35" s="433"/>
      <c r="G35" s="433"/>
      <c r="H35" s="433"/>
      <c r="I35" s="433"/>
      <c r="J35" s="180"/>
      <c r="K35" s="173"/>
      <c r="L35" s="167"/>
      <c r="M35" s="167"/>
      <c r="N35" s="167"/>
      <c r="O35" s="167"/>
      <c r="P35" s="167"/>
      <c r="Q35" s="167"/>
      <c r="R35" s="167"/>
      <c r="S35" s="169"/>
    </row>
    <row r="36" spans="2:19" ht="6" customHeight="1" thickBot="1" x14ac:dyDescent="0.25">
      <c r="B36" s="174"/>
      <c r="C36" s="175"/>
      <c r="D36" s="175"/>
      <c r="E36" s="175"/>
      <c r="F36" s="175"/>
      <c r="G36" s="175"/>
      <c r="H36" s="175"/>
      <c r="I36" s="175"/>
      <c r="J36" s="181"/>
      <c r="K36" s="176"/>
      <c r="L36" s="175"/>
      <c r="M36" s="175"/>
      <c r="N36" s="175"/>
      <c r="O36" s="175"/>
      <c r="P36" s="175"/>
      <c r="Q36" s="175"/>
      <c r="R36" s="175"/>
      <c r="S36" s="177"/>
    </row>
    <row r="37" spans="2:19" ht="13.5" thickTop="1" x14ac:dyDescent="0.2">
      <c r="B37" s="178" t="s">
        <v>67</v>
      </c>
      <c r="C37" s="178"/>
      <c r="D37" s="178"/>
      <c r="E37" s="178" t="s">
        <v>224</v>
      </c>
      <c r="F37" s="178"/>
      <c r="G37" s="179" t="s">
        <v>66</v>
      </c>
      <c r="H37" s="178"/>
      <c r="I37" s="178"/>
      <c r="J37" s="178"/>
      <c r="K37" s="179" t="s">
        <v>65</v>
      </c>
      <c r="L37" s="178"/>
      <c r="M37" s="178"/>
      <c r="N37" s="178"/>
      <c r="O37" s="178"/>
      <c r="P37" s="178"/>
      <c r="Q37" s="178"/>
      <c r="R37" s="178"/>
      <c r="S37" s="178"/>
    </row>
  </sheetData>
  <mergeCells count="70">
    <mergeCell ref="G3:N3"/>
    <mergeCell ref="G5:H5"/>
    <mergeCell ref="G6:H6"/>
    <mergeCell ref="H7:I7"/>
    <mergeCell ref="E10:I10"/>
    <mergeCell ref="C11:I11"/>
    <mergeCell ref="J7:N7"/>
    <mergeCell ref="I5:N5"/>
    <mergeCell ref="I6:N6"/>
    <mergeCell ref="J8:L8"/>
    <mergeCell ref="C7:D7"/>
    <mergeCell ref="C5:D5"/>
    <mergeCell ref="C6:D6"/>
    <mergeCell ref="C8:D8"/>
    <mergeCell ref="C9:E9"/>
    <mergeCell ref="E5:F5"/>
    <mergeCell ref="E6:F6"/>
    <mergeCell ref="E7:G7"/>
    <mergeCell ref="E8:G8"/>
    <mergeCell ref="F9:I9"/>
    <mergeCell ref="O5:P5"/>
    <mergeCell ref="O6:P6"/>
    <mergeCell ref="O7:P7"/>
    <mergeCell ref="Q5:R5"/>
    <mergeCell ref="Q6:R6"/>
    <mergeCell ref="Q7:R7"/>
    <mergeCell ref="P8:R8"/>
    <mergeCell ref="M8:O8"/>
    <mergeCell ref="G22:N22"/>
    <mergeCell ref="C24:D24"/>
    <mergeCell ref="E24:F24"/>
    <mergeCell ref="G24:H24"/>
    <mergeCell ref="I24:N24"/>
    <mergeCell ref="O24:P24"/>
    <mergeCell ref="Q24:R24"/>
    <mergeCell ref="H8:I8"/>
    <mergeCell ref="C16:I16"/>
    <mergeCell ref="C12:I12"/>
    <mergeCell ref="C13:I13"/>
    <mergeCell ref="C14:I14"/>
    <mergeCell ref="C15:I15"/>
    <mergeCell ref="C10:D10"/>
    <mergeCell ref="Q25:R25"/>
    <mergeCell ref="C26:D26"/>
    <mergeCell ref="E26:G26"/>
    <mergeCell ref="H26:I26"/>
    <mergeCell ref="J26:N26"/>
    <mergeCell ref="O26:P26"/>
    <mergeCell ref="Q26:R26"/>
    <mergeCell ref="C25:D25"/>
    <mergeCell ref="E25:F25"/>
    <mergeCell ref="G25:H25"/>
    <mergeCell ref="I25:N25"/>
    <mergeCell ref="O25:P25"/>
    <mergeCell ref="P27:R27"/>
    <mergeCell ref="C28:E28"/>
    <mergeCell ref="F28:I28"/>
    <mergeCell ref="C29:D29"/>
    <mergeCell ref="E29:I29"/>
    <mergeCell ref="C27:D27"/>
    <mergeCell ref="E27:G27"/>
    <mergeCell ref="H27:I27"/>
    <mergeCell ref="J27:L27"/>
    <mergeCell ref="M27:O27"/>
    <mergeCell ref="C35:I35"/>
    <mergeCell ref="C30:I30"/>
    <mergeCell ref="C31:I31"/>
    <mergeCell ref="C32:I32"/>
    <mergeCell ref="C33:I33"/>
    <mergeCell ref="C34:I34"/>
  </mergeCells>
  <pageMargins left="0.25" right="0.25" top="0.25" bottom="0.25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Project Information</vt:lpstr>
      <vt:lpstr>Agg Base</vt:lpstr>
      <vt:lpstr>Concrete Agg</vt:lpstr>
      <vt:lpstr>Concrete Cylinders</vt:lpstr>
      <vt:lpstr>Concrete Flex Beams</vt:lpstr>
      <vt:lpstr>HMA Density</vt:lpstr>
      <vt:lpstr>Soil Density</vt:lpstr>
      <vt:lpstr>HMA</vt:lpstr>
      <vt:lpstr>Sample Tag</vt:lpstr>
      <vt:lpstr>Chain of Custody</vt:lpstr>
      <vt:lpstr>'Agg Base'!Print_Area</vt:lpstr>
      <vt:lpstr>'Chain of Custody'!Print_Area</vt:lpstr>
      <vt:lpstr>'Concrete Agg'!Print_Area</vt:lpstr>
      <vt:lpstr>'Concrete Cylinders'!Print_Area</vt:lpstr>
      <vt:lpstr>'Concrete Flex Beams'!Print_Area</vt:lpstr>
      <vt:lpstr>HMA!Print_Area</vt:lpstr>
      <vt:lpstr>'HMA Density'!Print_Area</vt:lpstr>
      <vt:lpstr>'Sample Tag'!Print_Area</vt:lpstr>
      <vt:lpstr>'Soil Density'!Print_Area</vt:lpstr>
    </vt:vector>
  </TitlesOfParts>
  <Company>Department of Transportation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localuser</dc:creator>
  <cp:lastModifiedBy>Jimmy Floyd</cp:lastModifiedBy>
  <cp:lastPrinted>2018-06-07T22:41:11Z</cp:lastPrinted>
  <dcterms:created xsi:type="dcterms:W3CDTF">2003-10-27T15:50:36Z</dcterms:created>
  <dcterms:modified xsi:type="dcterms:W3CDTF">2018-06-08T21:41:15Z</dcterms:modified>
</cp:coreProperties>
</file>